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0730" windowHeight="11760" tabRatio="645" activeTab="2"/>
  </bookViews>
  <sheets>
    <sheet name="INDIVIDUALI" sheetId="4" r:id="rId1"/>
    <sheet name="JUNIORI" sheetId="14" r:id="rId2"/>
    <sheet name="KOMANDAS" sheetId="6" r:id="rId3"/>
  </sheets>
  <definedNames>
    <definedName name="_xlnm._FilterDatabase" localSheetId="0" hidden="1">INDIVIDUALI!$B$13:$K$13</definedName>
    <definedName name="_xlnm._FilterDatabase" localSheetId="1" hidden="1">JUNIORI!$B$13:$K$13</definedName>
    <definedName name="_xlnm._FilterDatabase" localSheetId="2" hidden="1">KOMANDAS!$B$12:$J$12</definedName>
    <definedName name="_xlnm.Print_Area" localSheetId="0">INDIVIDUALI!$B$1:$K$33</definedName>
    <definedName name="_xlnm.Print_Area" localSheetId="1">JUNIORI!$A$1:$K$16</definedName>
    <definedName name="_xlnm.Print_Area" localSheetId="2">KOMANDAS!$B$1:$J$37</definedName>
  </definedNames>
  <calcPr calcId="145621"/>
</workbook>
</file>

<file path=xl/calcChain.xml><?xml version="1.0" encoding="utf-8"?>
<calcChain xmlns="http://schemas.openxmlformats.org/spreadsheetml/2006/main">
  <c r="J31" i="4" l="1"/>
  <c r="E45" i="6" l="1"/>
  <c r="E42" i="6"/>
  <c r="E41" i="6"/>
  <c r="E39" i="6"/>
  <c r="E24" i="14"/>
  <c r="E21" i="14"/>
  <c r="E20" i="14"/>
  <c r="E18" i="14"/>
  <c r="D19" i="6" l="1"/>
  <c r="D14" i="14"/>
  <c r="D45" i="6" l="1"/>
  <c r="D41" i="6"/>
  <c r="D39" i="6"/>
  <c r="D24" i="14"/>
  <c r="D20" i="14"/>
  <c r="D18" i="14"/>
  <c r="I37" i="6" l="1"/>
  <c r="H37" i="6"/>
  <c r="G37" i="6"/>
  <c r="F37" i="6"/>
  <c r="E37" i="6"/>
  <c r="D37" i="6"/>
  <c r="I35" i="6"/>
  <c r="H35" i="6"/>
  <c r="G35" i="6"/>
  <c r="F35" i="6"/>
  <c r="E35" i="6"/>
  <c r="D35" i="6"/>
  <c r="I34" i="6"/>
  <c r="H34" i="6"/>
  <c r="G34" i="6"/>
  <c r="F34" i="6"/>
  <c r="E34" i="6"/>
  <c r="D34" i="6"/>
  <c r="D17" i="6"/>
  <c r="J37" i="6" l="1"/>
  <c r="J35" i="6"/>
  <c r="J34" i="6"/>
  <c r="B9" i="6"/>
  <c r="B8" i="6"/>
  <c r="B10" i="14"/>
  <c r="B9" i="14"/>
  <c r="I32" i="6"/>
  <c r="H32" i="6"/>
  <c r="G32" i="6"/>
  <c r="F32" i="6"/>
  <c r="E32" i="6"/>
  <c r="I30" i="6"/>
  <c r="H30" i="6"/>
  <c r="G30" i="6"/>
  <c r="F30" i="6"/>
  <c r="E30" i="6"/>
  <c r="I29" i="6"/>
  <c r="H29" i="6"/>
  <c r="G29" i="6"/>
  <c r="F29" i="6"/>
  <c r="E29" i="6"/>
  <c r="I27" i="6"/>
  <c r="H27" i="6"/>
  <c r="G27" i="6"/>
  <c r="F27" i="6"/>
  <c r="E27" i="6"/>
  <c r="I25" i="6"/>
  <c r="H25" i="6"/>
  <c r="G25" i="6"/>
  <c r="F25" i="6"/>
  <c r="E25" i="6"/>
  <c r="I24" i="6"/>
  <c r="H24" i="6"/>
  <c r="G24" i="6"/>
  <c r="F24" i="6"/>
  <c r="E24" i="6"/>
  <c r="I22" i="6"/>
  <c r="H22" i="6"/>
  <c r="G22" i="6"/>
  <c r="F22" i="6"/>
  <c r="E22" i="6"/>
  <c r="I20" i="6"/>
  <c r="H20" i="6"/>
  <c r="G20" i="6"/>
  <c r="F20" i="6"/>
  <c r="E20" i="6"/>
  <c r="I19" i="6"/>
  <c r="H19" i="6"/>
  <c r="G19" i="6"/>
  <c r="F19" i="6"/>
  <c r="E19" i="6"/>
  <c r="E15" i="6"/>
  <c r="F15" i="6"/>
  <c r="G15" i="6"/>
  <c r="H15" i="6"/>
  <c r="I15" i="6"/>
  <c r="E17" i="6"/>
  <c r="F17" i="6"/>
  <c r="G17" i="6"/>
  <c r="H17" i="6"/>
  <c r="I17" i="6"/>
  <c r="I14" i="6"/>
  <c r="H14" i="6"/>
  <c r="G14" i="6"/>
  <c r="F14" i="6"/>
  <c r="E14" i="6"/>
  <c r="D30" i="6"/>
  <c r="D32" i="6"/>
  <c r="D25" i="6"/>
  <c r="D27" i="6"/>
  <c r="D29" i="6"/>
  <c r="D24" i="6"/>
  <c r="D20" i="6"/>
  <c r="D22" i="6"/>
  <c r="D15" i="6"/>
  <c r="D14" i="6"/>
  <c r="D15" i="14"/>
  <c r="D16" i="14"/>
  <c r="E14" i="14"/>
  <c r="J17" i="6" l="1"/>
  <c r="J22" i="6"/>
  <c r="J32" i="6"/>
  <c r="J33" i="6"/>
  <c r="J29" i="6"/>
  <c r="J30" i="6"/>
  <c r="J27" i="6"/>
  <c r="J25" i="6"/>
  <c r="J24" i="6"/>
  <c r="J28" i="6" l="1"/>
  <c r="J23" i="6"/>
  <c r="I15" i="14"/>
  <c r="I16" i="14"/>
  <c r="H15" i="14"/>
  <c r="H16" i="14"/>
  <c r="G15" i="14"/>
  <c r="G16" i="14"/>
  <c r="F15" i="14"/>
  <c r="F16" i="14"/>
  <c r="I14" i="14"/>
  <c r="H14" i="14"/>
  <c r="G14" i="14"/>
  <c r="F14" i="14"/>
  <c r="E15" i="14"/>
  <c r="E16" i="14"/>
  <c r="J14" i="14" l="1"/>
  <c r="J15" i="14"/>
  <c r="J22" i="4"/>
  <c r="J30" i="4"/>
  <c r="J29" i="4"/>
  <c r="J16" i="4"/>
  <c r="J19" i="4"/>
  <c r="J14" i="4"/>
  <c r="J25" i="4"/>
  <c r="J17" i="4"/>
  <c r="J24" i="4"/>
  <c r="J33" i="4"/>
  <c r="J23" i="4"/>
  <c r="J32" i="4"/>
  <c r="J20" i="4"/>
  <c r="J15" i="4"/>
  <c r="J27" i="4"/>
  <c r="J28" i="4"/>
  <c r="J26" i="4"/>
  <c r="J21" i="4"/>
  <c r="J18" i="4"/>
  <c r="J19" i="6" l="1"/>
  <c r="J14" i="6"/>
  <c r="J20" i="6"/>
  <c r="J15" i="6"/>
  <c r="J13" i="6" l="1"/>
  <c r="J18" i="6"/>
  <c r="J16" i="14"/>
  <c r="D2" i="14" l="1"/>
  <c r="D2" i="6"/>
  <c r="D3" i="6"/>
  <c r="D3" i="14"/>
  <c r="D5" i="6"/>
  <c r="D5" i="14"/>
  <c r="D4" i="14"/>
  <c r="D4" i="6"/>
</calcChain>
</file>

<file path=xl/sharedStrings.xml><?xml version="1.0" encoding="utf-8"?>
<sst xmlns="http://schemas.openxmlformats.org/spreadsheetml/2006/main" count="98" uniqueCount="62">
  <si>
    <t>KOPĀ</t>
  </si>
  <si>
    <t>REZULTĀTI</t>
  </si>
  <si>
    <t>VIETA</t>
  </si>
  <si>
    <t>NR.</t>
  </si>
  <si>
    <t>UZVĀRDS, VĀRDS</t>
  </si>
  <si>
    <t>PAMATSĒRIJA</t>
  </si>
  <si>
    <t>FINĀLS</t>
  </si>
  <si>
    <t>DALĪBNIEKA</t>
  </si>
  <si>
    <t>KOMANDU IESKAITĒ</t>
  </si>
  <si>
    <t>KOPĒJAIS</t>
  </si>
  <si>
    <t>JUNIORU KONKURENCĒ</t>
  </si>
  <si>
    <t>Raitis Onužāns</t>
  </si>
  <si>
    <t>Ints Pareizs</t>
  </si>
  <si>
    <t>Tālis Jurgenovskis</t>
  </si>
  <si>
    <t>Aleksandrs Andruškēvics</t>
  </si>
  <si>
    <t>Valdis Kalējs</t>
  </si>
  <si>
    <t>Dainis Upelnieks</t>
  </si>
  <si>
    <t>Saldus</t>
  </si>
  <si>
    <t>rezultātu rakstīšanai/kārtošanai</t>
  </si>
  <si>
    <t>2020. gada Latvijas Republikas šaušanas sacensības stenda šaušanā</t>
  </si>
  <si>
    <t>dubletu tranšeja</t>
  </si>
  <si>
    <t>Latvijas čempionāts 2020. gada 4. oktobris</t>
  </si>
  <si>
    <t>Kārlis Jurgenovskis J</t>
  </si>
  <si>
    <t>Leons Kļaviņš J</t>
  </si>
  <si>
    <t>Raimonds Gusts</t>
  </si>
  <si>
    <t>Gatis Gusevs</t>
  </si>
  <si>
    <t>Mārtiņš Freimanis J</t>
  </si>
  <si>
    <t>Lauris Spārniņš</t>
  </si>
  <si>
    <t>Einārs Lapiņš</t>
  </si>
  <si>
    <t>Normunds Kļaviņš</t>
  </si>
  <si>
    <t>Aleksandrs Lange</t>
  </si>
  <si>
    <t>Aleksandrs Andruškevičs</t>
  </si>
  <si>
    <t>Mareks Margaļiks</t>
  </si>
  <si>
    <t>Kaspars Lange</t>
  </si>
  <si>
    <t>Jānis Daģis</t>
  </si>
  <si>
    <t>Mārtiņš Turkopulis</t>
  </si>
  <si>
    <t>KULDĪGA, LATVIJA</t>
  </si>
  <si>
    <t>N</t>
  </si>
  <si>
    <t>REM</t>
  </si>
  <si>
    <t>VIESĪTE/IECAVA</t>
  </si>
  <si>
    <t>Kuldīga MMB-1</t>
  </si>
  <si>
    <t>Kuldīga MMB-2</t>
  </si>
  <si>
    <r>
      <rPr>
        <b/>
        <sz val="18"/>
        <color indexed="52"/>
        <rFont val="Arial Narrow"/>
        <family val="2"/>
        <charset val="186"/>
      </rPr>
      <t>TRANŠEJU</t>
    </r>
    <r>
      <rPr>
        <b/>
        <sz val="18"/>
        <rFont val="Arial Narrow"/>
        <family val="2"/>
      </rPr>
      <t xml:space="preserve"> STENDS DUPLETI</t>
    </r>
  </si>
  <si>
    <t>KOMANDAS NOSAUKUMS</t>
  </si>
  <si>
    <t>8/9/10</t>
  </si>
  <si>
    <t>1.</t>
  </si>
  <si>
    <t xml:space="preserve">Galvenais tiesnesis: </t>
  </si>
  <si>
    <t>Laukuma tiesnesis:</t>
  </si>
  <si>
    <t>Sacensību sekretārs:</t>
  </si>
  <si>
    <t xml:space="preserve"> Andis Freimanis</t>
  </si>
  <si>
    <t>2.</t>
  </si>
  <si>
    <t>3.</t>
  </si>
  <si>
    <t>4.</t>
  </si>
  <si>
    <t>5.</t>
  </si>
  <si>
    <t>Uzvārds, Vārds</t>
  </si>
  <si>
    <t>O</t>
  </si>
  <si>
    <t>-</t>
  </si>
  <si>
    <t>Kopā</t>
  </si>
  <si>
    <t>Pāršaudes</t>
  </si>
  <si>
    <t>Jānis Morozovs</t>
  </si>
  <si>
    <t>Gunārs Freimanis</t>
  </si>
  <si>
    <t>Diāna Upelniece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</si>
</sst>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186"/>
      <scheme val="minor"/>
    </font>
    <font>
      <b/>
      <sz val="14"/>
      <name val="Arial Narrow"/>
      <family val="2"/>
      <charset val="186"/>
    </font>
    <font>
      <b/>
      <sz val="18"/>
      <name val="Arial Narrow"/>
      <family val="2"/>
    </font>
    <font>
      <b/>
      <sz val="18"/>
      <color indexed="52"/>
      <name val="Arial Narrow"/>
      <family val="2"/>
      <charset val="186"/>
    </font>
    <font>
      <b/>
      <sz val="18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1"/>
      <color theme="1"/>
      <name val="Arial Narrow"/>
      <family val="2"/>
      <charset val="186"/>
    </font>
    <font>
      <b/>
      <sz val="10"/>
      <color theme="1"/>
      <name val="Arial Narrow"/>
      <family val="2"/>
      <charset val="186"/>
    </font>
    <font>
      <b/>
      <sz val="14"/>
      <color theme="1"/>
      <name val="Arial Narrow"/>
      <family val="2"/>
      <charset val="186"/>
    </font>
    <font>
      <b/>
      <sz val="14"/>
      <color rgb="FFDD8019"/>
      <name val="Arial Narrow"/>
      <family val="2"/>
      <charset val="186"/>
    </font>
    <font>
      <b/>
      <sz val="12"/>
      <color theme="1"/>
      <name val="Arial Narrow"/>
      <family val="2"/>
      <charset val="186"/>
    </font>
    <font>
      <b/>
      <sz val="16"/>
      <color theme="1"/>
      <name val="Arial Narrow"/>
      <family val="2"/>
      <charset val="186"/>
    </font>
    <font>
      <sz val="14"/>
      <color theme="1"/>
      <name val="Arial Narrow"/>
      <family val="2"/>
      <charset val="186"/>
    </font>
    <font>
      <sz val="14"/>
      <color theme="1"/>
      <name val="Arial Narrow"/>
      <family val="2"/>
    </font>
    <font>
      <sz val="18"/>
      <color theme="1"/>
      <name val="Arial Narrow"/>
      <family val="2"/>
      <charset val="186"/>
    </font>
    <font>
      <b/>
      <sz val="30"/>
      <color theme="1"/>
      <name val="Arial Narrow"/>
      <family val="2"/>
      <charset val="186"/>
    </font>
    <font>
      <b/>
      <sz val="14"/>
      <color theme="1"/>
      <name val="Arial Narrow"/>
      <family val="2"/>
    </font>
    <font>
      <b/>
      <sz val="28"/>
      <color theme="1"/>
      <name val="Arial Narrow"/>
      <family val="2"/>
      <charset val="186"/>
    </font>
    <font>
      <sz val="8"/>
      <name val="Calibri"/>
      <family val="2"/>
      <charset val="186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4.9989318521683403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2" borderId="0" applyFont="0" applyBorder="0" applyAlignment="0">
      <alignment horizontal="center" vertical="center"/>
    </xf>
  </cellStyleXfs>
  <cellXfs count="81">
    <xf numFmtId="0" fontId="0" fillId="0" borderId="0" xfId="0"/>
    <xf numFmtId="0" fontId="6" fillId="0" borderId="0" xfId="0" applyFont="1"/>
    <xf numFmtId="0" fontId="7" fillId="3" borderId="2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5" fillId="0" borderId="0" xfId="0" applyFont="1"/>
    <xf numFmtId="49" fontId="8" fillId="0" borderId="0" xfId="0" applyNumberFormat="1" applyFont="1" applyAlignment="1">
      <alignment horizontal="left" vertical="center"/>
    </xf>
    <xf numFmtId="0" fontId="13" fillId="0" borderId="0" xfId="0" applyFont="1" applyAlignment="1">
      <alignment vertical="center"/>
    </xf>
    <xf numFmtId="49" fontId="1" fillId="0" borderId="0" xfId="0" applyNumberFormat="1" applyFont="1" applyAlignment="1">
      <alignment horizontal="left" vertical="center"/>
    </xf>
    <xf numFmtId="0" fontId="0" fillId="6" borderId="0" xfId="0" applyFill="1"/>
    <xf numFmtId="0" fontId="0" fillId="4" borderId="0" xfId="0" applyFill="1"/>
    <xf numFmtId="0" fontId="0" fillId="0" borderId="0" xfId="0" applyFill="1"/>
    <xf numFmtId="0" fontId="7" fillId="3" borderId="7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 wrapText="1"/>
    </xf>
    <xf numFmtId="0" fontId="8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3" borderId="9" xfId="0" applyFont="1" applyFill="1" applyBorder="1" applyAlignment="1">
      <alignment horizontal="center" wrapText="1"/>
    </xf>
    <xf numFmtId="0" fontId="6" fillId="0" borderId="9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right"/>
    </xf>
    <xf numFmtId="0" fontId="6" fillId="0" borderId="9" xfId="0" applyFont="1" applyFill="1" applyBorder="1" applyAlignment="1">
      <alignment horizontal="left" vertical="center"/>
    </xf>
    <xf numFmtId="0" fontId="0" fillId="0" borderId="0" xfId="0" applyFill="1" applyBorder="1"/>
    <xf numFmtId="0" fontId="0" fillId="0" borderId="8" xfId="0" applyFill="1" applyBorder="1"/>
    <xf numFmtId="0" fontId="0" fillId="7" borderId="0" xfId="0" applyFill="1"/>
    <xf numFmtId="0" fontId="8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right"/>
    </xf>
    <xf numFmtId="0" fontId="7" fillId="3" borderId="9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/>
    <xf numFmtId="0" fontId="7" fillId="3" borderId="9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/>
    </xf>
    <xf numFmtId="0" fontId="11" fillId="5" borderId="9" xfId="0" applyFont="1" applyFill="1" applyBorder="1" applyAlignment="1">
      <alignment horizontal="left" vertical="center"/>
    </xf>
    <xf numFmtId="0" fontId="11" fillId="5" borderId="9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/>
    </xf>
    <xf numFmtId="0" fontId="16" fillId="6" borderId="9" xfId="0" applyFont="1" applyFill="1" applyBorder="1" applyAlignment="1">
      <alignment horizontal="center" vertical="center"/>
    </xf>
    <xf numFmtId="0" fontId="10" fillId="6" borderId="9" xfId="0" applyFont="1" applyFill="1" applyBorder="1" applyAlignment="1">
      <alignment horizontal="center" vertical="center"/>
    </xf>
    <xf numFmtId="0" fontId="16" fillId="4" borderId="9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right"/>
    </xf>
    <xf numFmtId="0" fontId="6" fillId="0" borderId="4" xfId="0" applyFont="1" applyFill="1" applyBorder="1" applyAlignment="1">
      <alignment horizontal="left" vertical="center"/>
    </xf>
    <xf numFmtId="0" fontId="0" fillId="0" borderId="9" xfId="0" applyBorder="1"/>
    <xf numFmtId="0" fontId="6" fillId="0" borderId="0" xfId="0" applyFont="1" applyFill="1" applyBorder="1"/>
    <xf numFmtId="0" fontId="6" fillId="0" borderId="0" xfId="0" applyFont="1" applyFill="1"/>
    <xf numFmtId="0" fontId="0" fillId="0" borderId="1" xfId="0" applyFill="1" applyBorder="1"/>
    <xf numFmtId="0" fontId="7" fillId="3" borderId="2" xfId="0" applyFon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vertical="top"/>
    </xf>
    <xf numFmtId="0" fontId="0" fillId="0" borderId="0" xfId="0" applyAlignment="1"/>
    <xf numFmtId="49" fontId="6" fillId="0" borderId="9" xfId="0" applyNumberFormat="1" applyFont="1" applyFill="1" applyBorder="1" applyAlignment="1">
      <alignment horizontal="center"/>
    </xf>
    <xf numFmtId="0" fontId="0" fillId="0" borderId="0" xfId="0" applyAlignment="1">
      <alignment horizontal="right" vertical="top"/>
    </xf>
    <xf numFmtId="0" fontId="0" fillId="0" borderId="0" xfId="0" applyAlignment="1">
      <alignment horizontal="right" vertical="center"/>
    </xf>
    <xf numFmtId="0" fontId="0" fillId="0" borderId="9" xfId="0" applyFill="1" applyBorder="1"/>
    <xf numFmtId="0" fontId="0" fillId="0" borderId="9" xfId="0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7" fillId="7" borderId="0" xfId="0" applyFont="1" applyFill="1" applyBorder="1" applyAlignment="1">
      <alignment horizontal="center" wrapText="1"/>
    </xf>
    <xf numFmtId="0" fontId="14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7" fillId="3" borderId="9" xfId="0" applyFont="1" applyFill="1" applyBorder="1" applyAlignment="1">
      <alignment horizontal="center"/>
    </xf>
    <xf numFmtId="0" fontId="15" fillId="0" borderId="0" xfId="0" applyFont="1" applyAlignment="1">
      <alignment horizontal="left"/>
    </xf>
    <xf numFmtId="0" fontId="7" fillId="3" borderId="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17" fillId="5" borderId="2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4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</cellXfs>
  <cellStyles count="2">
    <cellStyle name="Normal" xfId="0" builtinId="0"/>
    <cellStyle name="Style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182880</xdr:colOff>
      <xdr:row>0</xdr:row>
      <xdr:rowOff>91440</xdr:rowOff>
    </xdr:from>
    <xdr:to>
      <xdr:col>2</xdr:col>
      <xdr:colOff>670560</xdr:colOff>
      <xdr:row>6</xdr:row>
      <xdr:rowOff>60960</xdr:rowOff>
    </xdr:to>
    <xdr:pic>
      <xdr:nvPicPr>
        <xdr:cNvPr id="1105" name="Picture 3">
          <a:extLst>
            <a:ext uri="{FF2B5EF4-FFF2-40B4-BE49-F238E27FC236}">
              <a16:creationId xmlns:a16="http://schemas.microsoft.com/office/drawing/2014/main" xmlns="" id="{545FA634-2D45-4F9E-AA0D-D32ED157F1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358" r="27354"/>
        <a:stretch>
          <a:fillRect/>
        </a:stretch>
      </xdr:blipFill>
      <xdr:spPr bwMode="auto">
        <a:xfrm>
          <a:off x="182880" y="91440"/>
          <a:ext cx="109728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</xdr:colOff>
      <xdr:row>0</xdr:row>
      <xdr:rowOff>106680</xdr:rowOff>
    </xdr:from>
    <xdr:to>
      <xdr:col>2</xdr:col>
      <xdr:colOff>571500</xdr:colOff>
      <xdr:row>6</xdr:row>
      <xdr:rowOff>76200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xmlns="" id="{989B3934-48A7-4B07-962E-3D8422A151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358" r="27354"/>
        <a:stretch>
          <a:fillRect/>
        </a:stretch>
      </xdr:blipFill>
      <xdr:spPr bwMode="auto">
        <a:xfrm>
          <a:off x="83820" y="106680"/>
          <a:ext cx="109728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</xdr:colOff>
      <xdr:row>0</xdr:row>
      <xdr:rowOff>83820</xdr:rowOff>
    </xdr:from>
    <xdr:to>
      <xdr:col>2</xdr:col>
      <xdr:colOff>609600</xdr:colOff>
      <xdr:row>6</xdr:row>
      <xdr:rowOff>121920</xdr:rowOff>
    </xdr:to>
    <xdr:pic>
      <xdr:nvPicPr>
        <xdr:cNvPr id="10279" name="Picture 1">
          <a:extLst>
            <a:ext uri="{FF2B5EF4-FFF2-40B4-BE49-F238E27FC236}">
              <a16:creationId xmlns:a16="http://schemas.microsoft.com/office/drawing/2014/main" xmlns="" id="{974CB52F-9164-4923-960C-1DB838EC0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358" r="27354"/>
        <a:stretch>
          <a:fillRect/>
        </a:stretch>
      </xdr:blipFill>
      <xdr:spPr bwMode="auto">
        <a:xfrm>
          <a:off x="121920" y="83820"/>
          <a:ext cx="109728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147469</xdr:colOff>
      <xdr:row>0</xdr:row>
      <xdr:rowOff>39444</xdr:rowOff>
    </xdr:from>
    <xdr:to>
      <xdr:col>2</xdr:col>
      <xdr:colOff>581809</xdr:colOff>
      <xdr:row>6</xdr:row>
      <xdr:rowOff>896</xdr:rowOff>
    </xdr:to>
    <xdr:pic>
      <xdr:nvPicPr>
        <xdr:cNvPr id="6224" name="Picture 1">
          <a:extLst>
            <a:ext uri="{FF2B5EF4-FFF2-40B4-BE49-F238E27FC236}">
              <a16:creationId xmlns:a16="http://schemas.microsoft.com/office/drawing/2014/main" xmlns="" id="{929746C7-8993-47BD-9C1C-D083FE4A8E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358" r="27354"/>
        <a:stretch>
          <a:fillRect/>
        </a:stretch>
      </xdr:blipFill>
      <xdr:spPr bwMode="auto">
        <a:xfrm>
          <a:off x="147469" y="39444"/>
          <a:ext cx="1043940" cy="1243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43"/>
  <sheetViews>
    <sheetView topLeftCell="B13" zoomScaleNormal="100" zoomScalePageLayoutView="40" workbookViewId="0">
      <selection activeCell="O28" sqref="O28"/>
    </sheetView>
  </sheetViews>
  <sheetFormatPr defaultRowHeight="15" x14ac:dyDescent="0.25"/>
  <cols>
    <col min="1" max="1" width="28.5703125" hidden="1" customWidth="1"/>
    <col min="3" max="3" width="10.7109375" customWidth="1"/>
    <col min="4" max="4" width="28.7109375" bestFit="1" customWidth="1"/>
    <col min="5" max="8" width="6.42578125" customWidth="1"/>
    <col min="9" max="9" width="6.42578125" hidden="1" customWidth="1"/>
    <col min="10" max="10" width="8.5703125" customWidth="1"/>
    <col min="11" max="11" width="12.140625" customWidth="1"/>
    <col min="13" max="13" width="18.140625" style="29" hidden="1" customWidth="1"/>
    <col min="15" max="15" width="15.28515625" bestFit="1" customWidth="1"/>
  </cols>
  <sheetData>
    <row r="2" spans="1:20" ht="18" x14ac:dyDescent="0.25">
      <c r="D2" s="30" t="s">
        <v>19</v>
      </c>
      <c r="E2" s="30"/>
      <c r="F2" s="30"/>
      <c r="G2" s="4"/>
      <c r="H2" s="4"/>
      <c r="J2" s="30"/>
      <c r="K2" s="30"/>
      <c r="L2" s="4"/>
    </row>
    <row r="3" spans="1:20" ht="18" x14ac:dyDescent="0.25">
      <c r="D3" s="11" t="s">
        <v>20</v>
      </c>
      <c r="E3" s="4"/>
      <c r="F3" s="4"/>
      <c r="G3" s="4"/>
      <c r="H3" s="4"/>
      <c r="J3" s="30"/>
      <c r="K3" s="30"/>
      <c r="L3" s="4"/>
    </row>
    <row r="4" spans="1:20" ht="18" x14ac:dyDescent="0.25">
      <c r="D4" s="32" t="s">
        <v>36</v>
      </c>
      <c r="E4" s="4"/>
      <c r="F4" s="4"/>
      <c r="G4" s="4"/>
      <c r="H4" s="4"/>
      <c r="J4" s="31"/>
      <c r="K4" s="30"/>
      <c r="L4" s="4"/>
    </row>
    <row r="5" spans="1:20" ht="18" x14ac:dyDescent="0.25">
      <c r="D5" s="30" t="s">
        <v>21</v>
      </c>
      <c r="E5" s="30"/>
      <c r="F5" s="30"/>
      <c r="G5" s="4"/>
      <c r="H5" s="30"/>
      <c r="J5" s="31"/>
      <c r="K5" s="31"/>
      <c r="L5" s="4"/>
    </row>
    <row r="6" spans="1:20" ht="18" customHeight="1" x14ac:dyDescent="0.25">
      <c r="E6" s="32"/>
      <c r="F6" s="32"/>
      <c r="G6" s="5"/>
      <c r="H6" s="5"/>
      <c r="I6" s="12"/>
      <c r="J6" s="32"/>
      <c r="K6" s="32"/>
      <c r="L6" s="5"/>
    </row>
    <row r="7" spans="1:20" ht="18" x14ac:dyDescent="0.25">
      <c r="E7" s="10"/>
      <c r="F7" s="10"/>
      <c r="G7" s="6"/>
      <c r="H7" s="6"/>
      <c r="I7" s="6"/>
      <c r="J7" s="10"/>
      <c r="K7" s="10"/>
      <c r="L7" s="6"/>
    </row>
    <row r="8" spans="1:20" ht="0.75" customHeight="1" x14ac:dyDescent="0.25"/>
    <row r="9" spans="1:20" ht="37.5" x14ac:dyDescent="0.5">
      <c r="B9" s="69" t="s">
        <v>1</v>
      </c>
      <c r="C9" s="69"/>
      <c r="D9" s="69"/>
      <c r="E9" s="69"/>
      <c r="F9" s="1"/>
    </row>
    <row r="10" spans="1:20" ht="23.25" x14ac:dyDescent="0.35">
      <c r="B10" s="66" t="s">
        <v>42</v>
      </c>
      <c r="C10" s="67"/>
      <c r="D10" s="67"/>
      <c r="E10" s="67"/>
      <c r="F10" s="67"/>
    </row>
    <row r="11" spans="1:20" ht="23.25" x14ac:dyDescent="0.35">
      <c r="B11" s="65" t="s">
        <v>9</v>
      </c>
      <c r="C11" s="65"/>
      <c r="D11" s="65"/>
      <c r="E11" s="65"/>
      <c r="F11" s="65"/>
    </row>
    <row r="12" spans="1:20" ht="14.45" customHeight="1" x14ac:dyDescent="0.25">
      <c r="A12" s="50"/>
      <c r="B12" s="34"/>
      <c r="C12" s="34" t="s">
        <v>7</v>
      </c>
      <c r="D12" s="34"/>
      <c r="E12" s="68" t="s">
        <v>5</v>
      </c>
      <c r="F12" s="68"/>
      <c r="G12" s="68"/>
      <c r="H12" s="68"/>
      <c r="I12" s="68"/>
      <c r="J12" s="68"/>
      <c r="K12" s="34"/>
      <c r="L12" s="15"/>
      <c r="M12" s="64" t="s">
        <v>18</v>
      </c>
      <c r="N12" s="15"/>
      <c r="O12" s="15"/>
      <c r="P12" s="15"/>
      <c r="Q12" s="15"/>
      <c r="R12" s="15"/>
      <c r="S12" s="15"/>
      <c r="T12" s="15"/>
    </row>
    <row r="13" spans="1:20" ht="15" customHeight="1" x14ac:dyDescent="0.25">
      <c r="A13" s="50"/>
      <c r="B13" s="34" t="s">
        <v>2</v>
      </c>
      <c r="C13" s="34" t="s">
        <v>3</v>
      </c>
      <c r="D13" s="34" t="s">
        <v>4</v>
      </c>
      <c r="E13" s="34">
        <v>1</v>
      </c>
      <c r="F13" s="34">
        <v>2</v>
      </c>
      <c r="G13" s="34">
        <v>3</v>
      </c>
      <c r="H13" s="34">
        <v>4</v>
      </c>
      <c r="I13" s="34">
        <v>5</v>
      </c>
      <c r="J13" s="23" t="s">
        <v>0</v>
      </c>
      <c r="K13" s="34" t="s">
        <v>6</v>
      </c>
      <c r="L13" s="15"/>
      <c r="M13" s="64"/>
      <c r="N13" s="15"/>
      <c r="O13" s="15"/>
      <c r="P13" s="15"/>
      <c r="Q13" s="15"/>
      <c r="R13" s="15"/>
      <c r="S13" s="15"/>
      <c r="T13" s="15"/>
    </row>
    <row r="14" spans="1:20" s="36" customFormat="1" ht="15.6" customHeight="1" x14ac:dyDescent="0.3">
      <c r="A14" s="35"/>
      <c r="B14" s="47">
        <v>1</v>
      </c>
      <c r="C14" s="48">
        <v>10</v>
      </c>
      <c r="D14" s="49" t="s">
        <v>28</v>
      </c>
      <c r="E14" s="79">
        <v>15</v>
      </c>
      <c r="F14" s="79">
        <v>20</v>
      </c>
      <c r="G14" s="79">
        <v>20</v>
      </c>
      <c r="H14" s="79">
        <v>20</v>
      </c>
      <c r="I14" s="79"/>
      <c r="J14" s="79">
        <f t="shared" ref="J14:J30" si="0">SUM(E14:I14)</f>
        <v>75</v>
      </c>
      <c r="K14" s="79">
        <v>53</v>
      </c>
      <c r="M14" s="36">
        <v>3</v>
      </c>
    </row>
    <row r="15" spans="1:20" s="36" customFormat="1" ht="15.6" customHeight="1" x14ac:dyDescent="0.3">
      <c r="A15" s="15"/>
      <c r="B15" s="24">
        <v>2</v>
      </c>
      <c r="C15" s="25">
        <v>13</v>
      </c>
      <c r="D15" s="26" t="s">
        <v>31</v>
      </c>
      <c r="E15" s="80">
        <v>15</v>
      </c>
      <c r="F15" s="80">
        <v>21</v>
      </c>
      <c r="G15" s="80">
        <v>19</v>
      </c>
      <c r="H15" s="80">
        <v>14</v>
      </c>
      <c r="I15" s="80"/>
      <c r="J15" s="80">
        <f t="shared" si="0"/>
        <v>69</v>
      </c>
      <c r="K15" s="80">
        <v>53</v>
      </c>
      <c r="L15" s="15"/>
      <c r="M15" s="15">
        <v>11</v>
      </c>
      <c r="N15" s="63" t="s">
        <v>58</v>
      </c>
      <c r="O15" s="63"/>
      <c r="P15" s="63"/>
      <c r="Q15" s="63"/>
      <c r="R15" s="63"/>
      <c r="S15" s="15"/>
      <c r="T15" s="15"/>
    </row>
    <row r="16" spans="1:20" s="36" customFormat="1" ht="14.45" customHeight="1" x14ac:dyDescent="0.3">
      <c r="A16" s="15"/>
      <c r="B16" s="24">
        <v>3</v>
      </c>
      <c r="C16" s="25">
        <v>8</v>
      </c>
      <c r="D16" s="26" t="s">
        <v>16</v>
      </c>
      <c r="E16" s="80">
        <v>19</v>
      </c>
      <c r="F16" s="80">
        <v>13</v>
      </c>
      <c r="G16" s="80">
        <v>18</v>
      </c>
      <c r="H16" s="80">
        <v>18</v>
      </c>
      <c r="I16" s="80"/>
      <c r="J16" s="80">
        <f t="shared" si="0"/>
        <v>68</v>
      </c>
      <c r="K16" s="80">
        <v>36</v>
      </c>
      <c r="L16" s="15"/>
      <c r="M16" s="15"/>
      <c r="N16" s="62" t="s">
        <v>54</v>
      </c>
      <c r="O16" s="62"/>
      <c r="P16" s="61">
        <v>1</v>
      </c>
      <c r="Q16" s="61">
        <v>2</v>
      </c>
      <c r="R16" s="61" t="s">
        <v>57</v>
      </c>
      <c r="S16" s="15"/>
      <c r="T16" s="15"/>
    </row>
    <row r="17" spans="1:20" s="36" customFormat="1" ht="16.5" x14ac:dyDescent="0.3">
      <c r="A17" s="15"/>
      <c r="B17" s="24">
        <v>4</v>
      </c>
      <c r="C17" s="25">
        <v>19</v>
      </c>
      <c r="D17" s="26" t="s">
        <v>35</v>
      </c>
      <c r="E17" s="80">
        <v>15</v>
      </c>
      <c r="F17" s="80">
        <v>13</v>
      </c>
      <c r="G17" s="80">
        <v>18</v>
      </c>
      <c r="H17" s="80">
        <v>18</v>
      </c>
      <c r="I17" s="80"/>
      <c r="J17" s="80">
        <f t="shared" si="0"/>
        <v>64</v>
      </c>
      <c r="K17" s="80">
        <v>29</v>
      </c>
      <c r="L17" s="15"/>
      <c r="M17" s="15"/>
      <c r="N17" s="61">
        <v>1</v>
      </c>
      <c r="O17" s="61" t="s">
        <v>28</v>
      </c>
      <c r="P17" s="61" t="s">
        <v>56</v>
      </c>
      <c r="Q17" s="61" t="s">
        <v>56</v>
      </c>
      <c r="R17" s="61">
        <v>2</v>
      </c>
      <c r="S17" s="15"/>
      <c r="T17" s="15"/>
    </row>
    <row r="18" spans="1:20" s="15" customFormat="1" ht="16.5" x14ac:dyDescent="0.3">
      <c r="B18" s="24">
        <v>5</v>
      </c>
      <c r="C18" s="25">
        <v>1</v>
      </c>
      <c r="D18" s="26" t="s">
        <v>13</v>
      </c>
      <c r="E18" s="80">
        <v>16</v>
      </c>
      <c r="F18" s="80">
        <v>21</v>
      </c>
      <c r="G18" s="80">
        <v>20</v>
      </c>
      <c r="H18" s="80">
        <v>16</v>
      </c>
      <c r="I18" s="80"/>
      <c r="J18" s="80">
        <f t="shared" si="0"/>
        <v>73</v>
      </c>
      <c r="K18" s="80">
        <v>22</v>
      </c>
      <c r="N18" s="61">
        <v>2</v>
      </c>
      <c r="O18" s="61" t="s">
        <v>13</v>
      </c>
      <c r="P18" s="61" t="s">
        <v>55</v>
      </c>
      <c r="Q18" s="61" t="s">
        <v>55</v>
      </c>
      <c r="R18" s="61">
        <v>0</v>
      </c>
    </row>
    <row r="19" spans="1:20" s="15" customFormat="1" ht="16.5" x14ac:dyDescent="0.3">
      <c r="B19" s="24">
        <v>6</v>
      </c>
      <c r="C19" s="25">
        <v>9</v>
      </c>
      <c r="D19" s="26" t="s">
        <v>27</v>
      </c>
      <c r="E19" s="80">
        <v>14</v>
      </c>
      <c r="F19" s="80">
        <v>16</v>
      </c>
      <c r="G19" s="80">
        <v>15</v>
      </c>
      <c r="H19" s="80">
        <v>20</v>
      </c>
      <c r="I19" s="80"/>
      <c r="J19" s="80">
        <f t="shared" si="0"/>
        <v>65</v>
      </c>
      <c r="K19" s="80">
        <v>16</v>
      </c>
      <c r="M19" s="15">
        <v>2</v>
      </c>
    </row>
    <row r="20" spans="1:20" s="15" customFormat="1" ht="16.5" x14ac:dyDescent="0.3">
      <c r="B20" s="24">
        <v>7</v>
      </c>
      <c r="C20" s="25">
        <v>14</v>
      </c>
      <c r="D20" s="26" t="s">
        <v>11</v>
      </c>
      <c r="E20" s="80">
        <v>12</v>
      </c>
      <c r="F20" s="80">
        <v>16</v>
      </c>
      <c r="G20" s="80">
        <v>16</v>
      </c>
      <c r="H20" s="80">
        <v>15</v>
      </c>
      <c r="I20" s="80"/>
      <c r="J20" s="80">
        <f t="shared" si="0"/>
        <v>59</v>
      </c>
      <c r="K20" s="80"/>
    </row>
    <row r="21" spans="1:20" s="15" customFormat="1" ht="16.5" x14ac:dyDescent="0.3">
      <c r="A21" s="51"/>
      <c r="B21" s="58" t="s">
        <v>44</v>
      </c>
      <c r="C21" s="25">
        <v>2</v>
      </c>
      <c r="D21" s="26" t="s">
        <v>15</v>
      </c>
      <c r="E21" s="80">
        <v>17</v>
      </c>
      <c r="F21" s="80">
        <v>14</v>
      </c>
      <c r="G21" s="80">
        <v>10</v>
      </c>
      <c r="H21" s="80">
        <v>15</v>
      </c>
      <c r="I21" s="80"/>
      <c r="J21" s="80">
        <f t="shared" si="0"/>
        <v>56</v>
      </c>
      <c r="K21" s="80"/>
      <c r="M21" s="15">
        <v>15</v>
      </c>
    </row>
    <row r="22" spans="1:20" s="15" customFormat="1" ht="16.5" x14ac:dyDescent="0.3">
      <c r="A22" s="51"/>
      <c r="B22" s="58" t="s">
        <v>44</v>
      </c>
      <c r="C22" s="25">
        <v>5</v>
      </c>
      <c r="D22" s="26" t="s">
        <v>24</v>
      </c>
      <c r="E22" s="80">
        <v>18</v>
      </c>
      <c r="F22" s="80">
        <v>14</v>
      </c>
      <c r="G22" s="80">
        <v>13</v>
      </c>
      <c r="H22" s="80">
        <v>11</v>
      </c>
      <c r="I22" s="80"/>
      <c r="J22" s="80">
        <f t="shared" si="0"/>
        <v>56</v>
      </c>
      <c r="K22" s="80"/>
      <c r="M22" s="15">
        <v>13</v>
      </c>
    </row>
    <row r="23" spans="1:20" s="15" customFormat="1" ht="16.5" x14ac:dyDescent="0.3">
      <c r="A23" s="51"/>
      <c r="B23" s="58" t="s">
        <v>44</v>
      </c>
      <c r="C23" s="25">
        <v>16</v>
      </c>
      <c r="D23" s="26" t="s">
        <v>33</v>
      </c>
      <c r="E23" s="80">
        <v>14</v>
      </c>
      <c r="F23" s="80">
        <v>14</v>
      </c>
      <c r="G23" s="80">
        <v>13</v>
      </c>
      <c r="H23" s="80">
        <v>15</v>
      </c>
      <c r="I23" s="80"/>
      <c r="J23" s="80">
        <f t="shared" si="0"/>
        <v>56</v>
      </c>
      <c r="K23" s="80"/>
      <c r="M23" s="15">
        <v>12</v>
      </c>
    </row>
    <row r="24" spans="1:20" s="15" customFormat="1" ht="16.5" x14ac:dyDescent="0.3">
      <c r="A24" s="35"/>
      <c r="B24" s="24">
        <v>11</v>
      </c>
      <c r="C24" s="25">
        <v>18</v>
      </c>
      <c r="D24" s="26" t="s">
        <v>34</v>
      </c>
      <c r="E24" s="80">
        <v>14</v>
      </c>
      <c r="F24" s="80">
        <v>15</v>
      </c>
      <c r="G24" s="80">
        <v>16</v>
      </c>
      <c r="H24" s="80">
        <v>10</v>
      </c>
      <c r="I24" s="80"/>
      <c r="J24" s="80">
        <f t="shared" si="0"/>
        <v>55</v>
      </c>
      <c r="K24" s="80"/>
      <c r="L24" s="36"/>
      <c r="M24" s="36">
        <v>1</v>
      </c>
      <c r="N24" s="36"/>
      <c r="O24" s="36"/>
      <c r="P24" s="36"/>
      <c r="Q24" s="36"/>
      <c r="R24" s="36"/>
      <c r="S24" s="36"/>
      <c r="T24" s="36"/>
    </row>
    <row r="25" spans="1:20" s="15" customFormat="1" ht="16.5" x14ac:dyDescent="0.3">
      <c r="A25" s="52"/>
      <c r="B25" s="24">
        <v>12</v>
      </c>
      <c r="C25" s="25">
        <v>11</v>
      </c>
      <c r="D25" s="26" t="s">
        <v>29</v>
      </c>
      <c r="E25" s="80">
        <v>13</v>
      </c>
      <c r="F25" s="80">
        <v>14</v>
      </c>
      <c r="G25" s="80">
        <v>15</v>
      </c>
      <c r="H25" s="80">
        <v>8</v>
      </c>
      <c r="I25" s="80"/>
      <c r="J25" s="80">
        <f t="shared" si="0"/>
        <v>50</v>
      </c>
      <c r="K25" s="80"/>
      <c r="M25" s="15">
        <v>14</v>
      </c>
    </row>
    <row r="26" spans="1:20" s="15" customFormat="1" ht="16.5" x14ac:dyDescent="0.3">
      <c r="B26" s="24">
        <v>13</v>
      </c>
      <c r="C26" s="25">
        <v>3</v>
      </c>
      <c r="D26" s="26" t="s">
        <v>22</v>
      </c>
      <c r="E26" s="80">
        <v>13</v>
      </c>
      <c r="F26" s="80">
        <v>9</v>
      </c>
      <c r="G26" s="80">
        <v>13</v>
      </c>
      <c r="H26" s="80">
        <v>14</v>
      </c>
      <c r="I26" s="80"/>
      <c r="J26" s="80">
        <f t="shared" si="0"/>
        <v>49</v>
      </c>
      <c r="K26" s="80"/>
      <c r="M26" s="15">
        <v>10</v>
      </c>
    </row>
    <row r="27" spans="1:20" s="15" customFormat="1" ht="16.5" x14ac:dyDescent="0.3">
      <c r="A27" s="36"/>
      <c r="B27" s="24">
        <v>14</v>
      </c>
      <c r="C27" s="25">
        <v>12</v>
      </c>
      <c r="D27" s="26" t="s">
        <v>30</v>
      </c>
      <c r="E27" s="80">
        <v>15</v>
      </c>
      <c r="F27" s="80">
        <v>13</v>
      </c>
      <c r="G27" s="80">
        <v>12</v>
      </c>
      <c r="H27" s="80">
        <v>8</v>
      </c>
      <c r="I27" s="80"/>
      <c r="J27" s="80">
        <f t="shared" si="0"/>
        <v>48</v>
      </c>
      <c r="K27" s="80"/>
      <c r="L27" s="36"/>
      <c r="M27" s="36">
        <v>8</v>
      </c>
      <c r="N27" s="36"/>
      <c r="O27" s="36"/>
      <c r="P27" s="36"/>
      <c r="Q27" s="36"/>
      <c r="R27" s="36"/>
      <c r="S27" s="36"/>
      <c r="T27" s="36"/>
    </row>
    <row r="28" spans="1:20" s="15" customFormat="1" ht="16.5" x14ac:dyDescent="0.3">
      <c r="A28" s="36"/>
      <c r="B28" s="24">
        <v>15</v>
      </c>
      <c r="C28" s="25">
        <v>4</v>
      </c>
      <c r="D28" s="26" t="s">
        <v>23</v>
      </c>
      <c r="E28" s="80">
        <v>8</v>
      </c>
      <c r="F28" s="80">
        <v>9</v>
      </c>
      <c r="G28" s="80">
        <v>13</v>
      </c>
      <c r="H28" s="80">
        <v>9</v>
      </c>
      <c r="I28" s="80"/>
      <c r="J28" s="80">
        <f t="shared" si="0"/>
        <v>39</v>
      </c>
      <c r="K28" s="80"/>
      <c r="L28" s="36"/>
      <c r="M28" s="36">
        <v>7</v>
      </c>
      <c r="N28" s="36"/>
      <c r="O28" s="36"/>
      <c r="P28" s="36"/>
      <c r="Q28" s="36"/>
      <c r="R28" s="36"/>
      <c r="S28" s="36"/>
      <c r="T28" s="36"/>
    </row>
    <row r="29" spans="1:20" s="15" customFormat="1" ht="16.5" x14ac:dyDescent="0.3">
      <c r="B29" s="24">
        <v>16</v>
      </c>
      <c r="C29" s="25">
        <v>7</v>
      </c>
      <c r="D29" s="26" t="s">
        <v>26</v>
      </c>
      <c r="E29" s="80">
        <v>5</v>
      </c>
      <c r="F29" s="80">
        <v>7</v>
      </c>
      <c r="G29" s="80">
        <v>4</v>
      </c>
      <c r="H29" s="80">
        <v>7</v>
      </c>
      <c r="I29" s="80"/>
      <c r="J29" s="80">
        <f t="shared" si="0"/>
        <v>23</v>
      </c>
      <c r="K29" s="80"/>
    </row>
    <row r="30" spans="1:20" s="15" customFormat="1" ht="16.5" x14ac:dyDescent="0.3">
      <c r="B30" s="24">
        <v>17</v>
      </c>
      <c r="C30" s="25">
        <v>6</v>
      </c>
      <c r="D30" s="26" t="s">
        <v>25</v>
      </c>
      <c r="E30" s="80">
        <v>8</v>
      </c>
      <c r="F30" s="80">
        <v>5</v>
      </c>
      <c r="G30" s="80" t="s">
        <v>37</v>
      </c>
      <c r="H30" s="80" t="s">
        <v>37</v>
      </c>
      <c r="I30" s="80"/>
      <c r="J30" s="80">
        <f t="shared" si="0"/>
        <v>13</v>
      </c>
      <c r="K30" s="80"/>
    </row>
    <row r="31" spans="1:20" s="15" customFormat="1" ht="16.5" x14ac:dyDescent="0.3">
      <c r="B31" s="24"/>
      <c r="C31" s="25">
        <v>20</v>
      </c>
      <c r="D31" s="26" t="s">
        <v>61</v>
      </c>
      <c r="E31" s="79" t="s">
        <v>37</v>
      </c>
      <c r="F31" s="79" t="s">
        <v>37</v>
      </c>
      <c r="G31" s="79" t="s">
        <v>37</v>
      </c>
      <c r="H31" s="79" t="s">
        <v>37</v>
      </c>
      <c r="I31" s="79" t="s">
        <v>37</v>
      </c>
      <c r="J31" s="79">
        <f t="shared" ref="J31" si="1">SUM(E31:I31)</f>
        <v>0</v>
      </c>
      <c r="K31" s="80"/>
    </row>
    <row r="32" spans="1:20" s="15" customFormat="1" ht="16.5" x14ac:dyDescent="0.3">
      <c r="A32" s="53"/>
      <c r="B32" s="47"/>
      <c r="C32" s="48">
        <v>15</v>
      </c>
      <c r="D32" s="49" t="s">
        <v>32</v>
      </c>
      <c r="E32" s="79" t="s">
        <v>37</v>
      </c>
      <c r="F32" s="79" t="s">
        <v>37</v>
      </c>
      <c r="G32" s="79" t="s">
        <v>37</v>
      </c>
      <c r="H32" s="79" t="s">
        <v>37</v>
      </c>
      <c r="I32" s="79" t="s">
        <v>37</v>
      </c>
      <c r="J32" s="79">
        <f t="shared" ref="J32:J33" si="2">SUM(E32:I32)</f>
        <v>0</v>
      </c>
      <c r="K32" s="79"/>
      <c r="M32" s="15">
        <v>9</v>
      </c>
    </row>
    <row r="33" spans="1:13" s="15" customFormat="1" ht="16.5" x14ac:dyDescent="0.3">
      <c r="A33" s="27"/>
      <c r="B33" s="24"/>
      <c r="C33" s="25">
        <v>17</v>
      </c>
      <c r="D33" s="26" t="s">
        <v>12</v>
      </c>
      <c r="E33" s="80" t="s">
        <v>37</v>
      </c>
      <c r="F33" s="80" t="s">
        <v>37</v>
      </c>
      <c r="G33" s="80" t="s">
        <v>37</v>
      </c>
      <c r="H33" s="80" t="s">
        <v>37</v>
      </c>
      <c r="I33" s="80" t="s">
        <v>37</v>
      </c>
      <c r="J33" s="80">
        <f t="shared" si="2"/>
        <v>0</v>
      </c>
      <c r="K33" s="80"/>
      <c r="M33" s="15">
        <v>6</v>
      </c>
    </row>
    <row r="34" spans="1:13" s="15" customFormat="1" x14ac:dyDescent="0.25">
      <c r="A34" s="27"/>
      <c r="M34" s="15">
        <v>4</v>
      </c>
    </row>
    <row r="35" spans="1:13" s="15" customFormat="1" ht="14.45" customHeight="1" x14ac:dyDescent="0.25">
      <c r="A35" s="28"/>
      <c r="B35"/>
      <c r="C35"/>
      <c r="D35" s="59" t="s">
        <v>46</v>
      </c>
      <c r="E35" s="56" t="s">
        <v>60</v>
      </c>
      <c r="F35" s="56"/>
      <c r="G35" s="56"/>
      <c r="H35" s="56"/>
      <c r="I35" s="56"/>
      <c r="J35" s="56"/>
      <c r="K35"/>
      <c r="M35" s="29">
        <v>5</v>
      </c>
    </row>
    <row r="36" spans="1:13" ht="16.5" x14ac:dyDescent="0.3">
      <c r="A36" s="22" t="s">
        <v>14</v>
      </c>
      <c r="D36" s="33"/>
    </row>
    <row r="37" spans="1:13" x14ac:dyDescent="0.25">
      <c r="A37" s="14"/>
      <c r="D37" s="60" t="s">
        <v>47</v>
      </c>
      <c r="E37" t="s">
        <v>59</v>
      </c>
    </row>
    <row r="38" spans="1:13" x14ac:dyDescent="0.25">
      <c r="A38" s="14"/>
      <c r="D38" s="60"/>
      <c r="E38" t="s">
        <v>29</v>
      </c>
    </row>
    <row r="39" spans="1:13" x14ac:dyDescent="0.25">
      <c r="A39" s="14"/>
      <c r="D39" s="55"/>
    </row>
    <row r="40" spans="1:13" x14ac:dyDescent="0.25">
      <c r="A40" s="14"/>
      <c r="D40" s="33"/>
    </row>
    <row r="41" spans="1:13" x14ac:dyDescent="0.25">
      <c r="A41" s="13"/>
      <c r="D41" s="33" t="s">
        <v>48</v>
      </c>
      <c r="E41" t="s">
        <v>49</v>
      </c>
    </row>
    <row r="43" spans="1:13" x14ac:dyDescent="0.25">
      <c r="D43" s="33"/>
    </row>
  </sheetData>
  <autoFilter ref="B13:K13">
    <sortState ref="B14:L30">
      <sortCondition descending="1" ref="J13"/>
    </sortState>
  </autoFilter>
  <sortState ref="A14:U19">
    <sortCondition descending="1" ref="K14:K19"/>
  </sortState>
  <mergeCells count="7">
    <mergeCell ref="B9:E9"/>
    <mergeCell ref="N16:O16"/>
    <mergeCell ref="N15:R15"/>
    <mergeCell ref="M12:M13"/>
    <mergeCell ref="B11:F11"/>
    <mergeCell ref="B10:F10"/>
    <mergeCell ref="E12:J12"/>
  </mergeCells>
  <phoneticPr fontId="18" type="noConversion"/>
  <printOptions horizontalCentered="1"/>
  <pageMargins left="0.70866141732283472" right="0.70866141732283472" top="0.74803149606299213" bottom="0.74803149606299213" header="0" footer="0.31496062992125984"/>
  <pageSetup paperSize="9" fitToHeight="0" orientation="landscape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topLeftCell="B7" zoomScaleNormal="100" zoomScalePageLayoutView="40" workbookViewId="0">
      <selection activeCell="P16" sqref="P16"/>
    </sheetView>
  </sheetViews>
  <sheetFormatPr defaultRowHeight="15" x14ac:dyDescent="0.25"/>
  <cols>
    <col min="1" max="1" width="28.5703125" hidden="1" customWidth="1"/>
    <col min="3" max="3" width="10.7109375" customWidth="1"/>
    <col min="4" max="4" width="28.7109375" bestFit="1" customWidth="1"/>
    <col min="5" max="8" width="6.42578125" customWidth="1"/>
    <col min="9" max="9" width="6.42578125" hidden="1" customWidth="1"/>
    <col min="10" max="10" width="8.5703125" customWidth="1"/>
    <col min="11" max="11" width="12.140625" customWidth="1"/>
  </cols>
  <sheetData>
    <row r="1" spans="2:12" ht="9" customHeight="1" x14ac:dyDescent="0.25"/>
    <row r="2" spans="2:12" ht="18" x14ac:dyDescent="0.25">
      <c r="D2" s="19" t="str">
        <f>INDIVIDUALI!$D$2</f>
        <v>2020. gada Latvijas Republikas šaušanas sacensības stenda šaušanā</v>
      </c>
      <c r="E2" s="19"/>
      <c r="F2" s="19"/>
      <c r="G2" s="4"/>
      <c r="H2" s="4"/>
      <c r="J2" s="19"/>
      <c r="K2" s="19"/>
      <c r="L2" s="4"/>
    </row>
    <row r="3" spans="2:12" ht="18" x14ac:dyDescent="0.25">
      <c r="D3" s="11" t="str">
        <f>INDIVIDUALI!$D$3</f>
        <v>dubletu tranšeja</v>
      </c>
      <c r="E3" s="4"/>
      <c r="F3" s="4"/>
      <c r="G3" s="4"/>
      <c r="H3" s="4"/>
      <c r="J3" s="19"/>
      <c r="K3" s="19"/>
      <c r="L3" s="4"/>
    </row>
    <row r="4" spans="2:12" ht="18" x14ac:dyDescent="0.25">
      <c r="D4" s="21" t="str">
        <f>INDIVIDUALI!$D$4</f>
        <v>KULDĪGA, LATVIJA</v>
      </c>
      <c r="E4" s="4"/>
      <c r="F4" s="4"/>
      <c r="G4" s="4"/>
      <c r="H4" s="4"/>
      <c r="J4" s="20"/>
      <c r="K4" s="19"/>
      <c r="L4" s="4"/>
    </row>
    <row r="5" spans="2:12" ht="18" x14ac:dyDescent="0.25">
      <c r="D5" s="10" t="str">
        <f>INDIVIDUALI!$D$5</f>
        <v>Latvijas čempionāts 2020. gada 4. oktobris</v>
      </c>
      <c r="E5" s="19"/>
      <c r="F5" s="19"/>
      <c r="G5" s="4"/>
      <c r="H5" s="4"/>
      <c r="J5" s="20"/>
      <c r="K5" s="20"/>
      <c r="L5" s="4"/>
    </row>
    <row r="6" spans="2:12" ht="18" customHeight="1" x14ac:dyDescent="0.25">
      <c r="E6" s="21"/>
      <c r="F6" s="21"/>
      <c r="G6" s="5"/>
      <c r="H6" s="5"/>
      <c r="I6" s="12"/>
      <c r="J6" s="21"/>
      <c r="K6" s="21"/>
      <c r="L6" s="5"/>
    </row>
    <row r="7" spans="2:12" ht="18" x14ac:dyDescent="0.25">
      <c r="E7" s="10"/>
      <c r="F7" s="10"/>
      <c r="G7" s="6"/>
      <c r="H7" s="6"/>
      <c r="I7" s="6"/>
      <c r="J7" s="10"/>
      <c r="K7" s="10"/>
      <c r="L7" s="6"/>
    </row>
    <row r="8" spans="2:12" ht="0.75" customHeight="1" x14ac:dyDescent="0.25"/>
    <row r="9" spans="2:12" ht="37.5" x14ac:dyDescent="0.5">
      <c r="B9" s="69" t="str">
        <f>INDIVIDUALI!B9</f>
        <v>REZULTĀTI</v>
      </c>
      <c r="C9" s="69"/>
      <c r="D9" s="69"/>
      <c r="E9" s="69"/>
      <c r="F9" s="1"/>
    </row>
    <row r="10" spans="2:12" ht="23.25" x14ac:dyDescent="0.35">
      <c r="B10" s="66" t="str">
        <f>INDIVIDUALI!B10</f>
        <v>TRANŠEJU STENDS DUPLETI</v>
      </c>
      <c r="C10" s="67"/>
      <c r="D10" s="67"/>
      <c r="E10" s="67"/>
      <c r="F10" s="67"/>
    </row>
    <row r="11" spans="2:12" ht="23.25" x14ac:dyDescent="0.35">
      <c r="B11" s="65" t="s">
        <v>10</v>
      </c>
      <c r="C11" s="65"/>
      <c r="D11" s="65"/>
      <c r="E11" s="65"/>
      <c r="F11" s="65"/>
    </row>
    <row r="12" spans="2:12" x14ac:dyDescent="0.25">
      <c r="B12" s="2"/>
      <c r="C12" s="2" t="s">
        <v>7</v>
      </c>
      <c r="D12" s="2"/>
      <c r="E12" s="70" t="s">
        <v>5</v>
      </c>
      <c r="F12" s="70"/>
      <c r="G12" s="70"/>
      <c r="H12" s="70"/>
      <c r="I12" s="70"/>
      <c r="J12" s="71"/>
      <c r="K12" s="2"/>
    </row>
    <row r="13" spans="2:12" ht="15" customHeight="1" x14ac:dyDescent="0.25">
      <c r="B13" s="3" t="s">
        <v>2</v>
      </c>
      <c r="C13" s="3" t="s">
        <v>3</v>
      </c>
      <c r="D13" s="3" t="s">
        <v>4</v>
      </c>
      <c r="E13" s="17">
        <v>1</v>
      </c>
      <c r="F13" s="17">
        <v>2</v>
      </c>
      <c r="G13" s="17">
        <v>3</v>
      </c>
      <c r="H13" s="17">
        <v>4</v>
      </c>
      <c r="I13" s="17">
        <v>5</v>
      </c>
      <c r="J13" s="18" t="s">
        <v>0</v>
      </c>
      <c r="K13" s="16" t="s">
        <v>6</v>
      </c>
    </row>
    <row r="14" spans="2:12" ht="16.5" x14ac:dyDescent="0.3">
      <c r="B14" s="24">
        <v>1</v>
      </c>
      <c r="C14" s="25">
        <v>3</v>
      </c>
      <c r="D14" s="26" t="str">
        <f>VLOOKUP($C14,INDIVIDUALI!$C$14:$I$33,2,FALSE)</f>
        <v>Kārlis Jurgenovskis J</v>
      </c>
      <c r="E14" s="38">
        <f>VLOOKUP($C14,INDIVIDUALI!$C$14:$I$33,3,FALSE)</f>
        <v>13</v>
      </c>
      <c r="F14" s="38">
        <f>VLOOKUP($C14,INDIVIDUALI!$C$14:$I$33,4,FALSE)</f>
        <v>9</v>
      </c>
      <c r="G14" s="38">
        <f>VLOOKUP($C14,INDIVIDUALI!$C$14:$I$33,5,FALSE)</f>
        <v>13</v>
      </c>
      <c r="H14" s="38">
        <f>VLOOKUP($C14,INDIVIDUALI!$C$14:$I$33,6,FALSE)</f>
        <v>14</v>
      </c>
      <c r="I14" s="38">
        <f>VLOOKUP($C14,INDIVIDUALI!$C$14:$I$33,7,FALSE)</f>
        <v>0</v>
      </c>
      <c r="J14" s="39">
        <f>SUM(E14:I14)</f>
        <v>49</v>
      </c>
      <c r="K14" s="38"/>
    </row>
    <row r="15" spans="2:12" ht="16.5" x14ac:dyDescent="0.3">
      <c r="B15" s="24">
        <v>2</v>
      </c>
      <c r="C15" s="25">
        <v>4</v>
      </c>
      <c r="D15" s="26" t="str">
        <f>VLOOKUP($C15,INDIVIDUALI!$C$14:$I$33,2,FALSE)</f>
        <v>Leons Kļaviņš J</v>
      </c>
      <c r="E15" s="38">
        <f>VLOOKUP($C15,INDIVIDUALI!$C$14:$I$33,3,FALSE)</f>
        <v>8</v>
      </c>
      <c r="F15" s="38">
        <f>VLOOKUP($C15,INDIVIDUALI!$C$14:$I$33,4,FALSE)</f>
        <v>9</v>
      </c>
      <c r="G15" s="38">
        <f>VLOOKUP($C15,INDIVIDUALI!$C$14:$I$33,5,FALSE)</f>
        <v>13</v>
      </c>
      <c r="H15" s="38">
        <f>VLOOKUP($C15,INDIVIDUALI!$C$14:$I$33,6,FALSE)</f>
        <v>9</v>
      </c>
      <c r="I15" s="38">
        <f>VLOOKUP($C15,INDIVIDUALI!$C$14:$I$33,7,FALSE)</f>
        <v>0</v>
      </c>
      <c r="J15" s="39">
        <f t="shared" ref="J15" si="0">SUM(E15:I15)</f>
        <v>39</v>
      </c>
      <c r="K15" s="38"/>
    </row>
    <row r="16" spans="2:12" ht="16.5" x14ac:dyDescent="0.3">
      <c r="B16" s="24">
        <v>3</v>
      </c>
      <c r="C16" s="25">
        <v>7</v>
      </c>
      <c r="D16" s="26" t="str">
        <f>VLOOKUP($C16,INDIVIDUALI!$C$14:$I$33,2,FALSE)</f>
        <v>Mārtiņš Freimanis J</v>
      </c>
      <c r="E16" s="38">
        <f>VLOOKUP($C16,INDIVIDUALI!$C$14:$I$33,3,FALSE)</f>
        <v>5</v>
      </c>
      <c r="F16" s="38">
        <f>VLOOKUP($C16,INDIVIDUALI!$C$14:$I$33,4,FALSE)</f>
        <v>7</v>
      </c>
      <c r="G16" s="38">
        <f>VLOOKUP($C16,INDIVIDUALI!$C$14:$I$33,5,FALSE)</f>
        <v>4</v>
      </c>
      <c r="H16" s="38">
        <f>VLOOKUP($C16,INDIVIDUALI!$C$14:$I$33,6,FALSE)</f>
        <v>7</v>
      </c>
      <c r="I16" s="38">
        <f>VLOOKUP($C16,INDIVIDUALI!$C$14:$I$33,7,FALSE)</f>
        <v>0</v>
      </c>
      <c r="J16" s="39">
        <f>SUM(E16:I16)</f>
        <v>23</v>
      </c>
      <c r="K16" s="38"/>
    </row>
    <row r="18" spans="4:10" x14ac:dyDescent="0.25">
      <c r="D18" s="33" t="str">
        <f>INDIVIDUALI!D35</f>
        <v xml:space="preserve">Galvenais tiesnesis: </v>
      </c>
      <c r="E18" s="57" t="str">
        <f>INDIVIDUALI!E35</f>
        <v>Gunārs Freimanis</v>
      </c>
      <c r="F18" s="57"/>
      <c r="G18" s="57"/>
      <c r="H18" s="57"/>
      <c r="I18" s="57"/>
      <c r="J18" s="57"/>
    </row>
    <row r="19" spans="4:10" x14ac:dyDescent="0.25">
      <c r="D19" s="33"/>
    </row>
    <row r="20" spans="4:10" x14ac:dyDescent="0.25">
      <c r="D20" s="33" t="str">
        <f>INDIVIDUALI!D37</f>
        <v>Laukuma tiesnesis:</v>
      </c>
      <c r="E20" s="57" t="str">
        <f>INDIVIDUALI!E37</f>
        <v>Jānis Morozovs</v>
      </c>
    </row>
    <row r="21" spans="4:10" x14ac:dyDescent="0.25">
      <c r="D21" s="33"/>
      <c r="E21" s="57" t="str">
        <f>INDIVIDUALI!E38</f>
        <v>Normunds Kļaviņš</v>
      </c>
    </row>
    <row r="22" spans="4:10" x14ac:dyDescent="0.25">
      <c r="D22" s="33"/>
      <c r="E22" s="57"/>
    </row>
    <row r="23" spans="4:10" x14ac:dyDescent="0.25">
      <c r="D23" s="33"/>
    </row>
    <row r="24" spans="4:10" x14ac:dyDescent="0.25">
      <c r="D24" s="33" t="str">
        <f>INDIVIDUALI!D41</f>
        <v>Sacensību sekretārs:</v>
      </c>
      <c r="E24" s="57" t="str">
        <f>INDIVIDUALI!E41</f>
        <v xml:space="preserve"> Andis Freimanis</v>
      </c>
    </row>
  </sheetData>
  <autoFilter ref="B13:K13">
    <sortState ref="B14:L31">
      <sortCondition ref="B13"/>
    </sortState>
  </autoFilter>
  <mergeCells count="4">
    <mergeCell ref="B9:E9"/>
    <mergeCell ref="B10:F10"/>
    <mergeCell ref="B11:F11"/>
    <mergeCell ref="E12:J12"/>
  </mergeCells>
  <printOptions horizontalCentered="1"/>
  <pageMargins left="0.70866141732283472" right="0.70866141732283472" top="0.74803149606299213" bottom="0.74803149606299213" header="0" footer="0.31496062992125984"/>
  <pageSetup paperSize="9" scale="95" fitToHeight="0" orientation="landscape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5"/>
  <sheetViews>
    <sheetView tabSelected="1" topLeftCell="B1" zoomScale="85" zoomScaleNormal="85" zoomScalePageLayoutView="55" workbookViewId="0">
      <selection activeCell="L37" sqref="L37"/>
    </sheetView>
  </sheetViews>
  <sheetFormatPr defaultRowHeight="15" x14ac:dyDescent="0.25"/>
  <cols>
    <col min="1" max="1" width="28.5703125" hidden="1" customWidth="1"/>
    <col min="3" max="3" width="10.7109375" customWidth="1"/>
    <col min="4" max="4" width="35.140625" customWidth="1"/>
    <col min="5" max="8" width="6.42578125" customWidth="1"/>
    <col min="9" max="9" width="6.42578125" hidden="1" customWidth="1"/>
    <col min="10" max="10" width="10.42578125" bestFit="1" customWidth="1"/>
    <col min="16" max="16" width="39.5703125" customWidth="1"/>
  </cols>
  <sheetData>
    <row r="1" spans="2:17" ht="9" customHeight="1" x14ac:dyDescent="0.3"/>
    <row r="2" spans="2:17" ht="18" x14ac:dyDescent="0.3">
      <c r="D2" s="7" t="str">
        <f>INDIVIDUALI!$D$2</f>
        <v>2020. gada Latvijas Republikas šaušanas sacensības stenda šaušanā</v>
      </c>
      <c r="E2" s="7"/>
      <c r="G2" s="4"/>
      <c r="H2" s="4"/>
      <c r="I2" s="4"/>
      <c r="K2" s="4"/>
      <c r="P2" s="76"/>
      <c r="Q2" s="76"/>
    </row>
    <row r="3" spans="2:17" ht="18" x14ac:dyDescent="0.3">
      <c r="D3" s="11" t="str">
        <f>INDIVIDUALI!$D$3</f>
        <v>dubletu tranšeja</v>
      </c>
      <c r="E3" s="4"/>
      <c r="G3" s="4"/>
      <c r="H3" s="4"/>
      <c r="I3" s="4"/>
      <c r="K3" s="4"/>
      <c r="P3" s="76"/>
      <c r="Q3" s="76"/>
    </row>
    <row r="4" spans="2:17" ht="18" x14ac:dyDescent="0.3">
      <c r="D4" s="21" t="str">
        <f>INDIVIDUALI!$D$4</f>
        <v>KULDĪGA, LATVIJA</v>
      </c>
      <c r="E4" s="4"/>
      <c r="G4" s="4"/>
      <c r="H4" s="4"/>
      <c r="I4" s="4"/>
      <c r="K4" s="4"/>
      <c r="P4" s="77"/>
      <c r="Q4" s="76"/>
    </row>
    <row r="5" spans="2:17" ht="18" x14ac:dyDescent="0.3">
      <c r="D5" s="19" t="str">
        <f>INDIVIDUALI!$D$5</f>
        <v>Latvijas čempionāts 2020. gada 4. oktobris</v>
      </c>
      <c r="E5" s="7"/>
      <c r="G5" s="4"/>
      <c r="H5" s="4"/>
      <c r="I5" s="4"/>
      <c r="K5" s="4"/>
      <c r="P5" s="77"/>
      <c r="Q5" s="77"/>
    </row>
    <row r="6" spans="2:17" ht="18" customHeight="1" x14ac:dyDescent="0.3">
      <c r="E6" s="8"/>
      <c r="F6" s="12"/>
      <c r="G6" s="5"/>
      <c r="H6" s="5"/>
      <c r="I6" s="5"/>
      <c r="K6" s="5"/>
      <c r="P6" s="78"/>
      <c r="Q6" s="78"/>
    </row>
    <row r="7" spans="2:17" ht="0.75" customHeight="1" x14ac:dyDescent="0.3"/>
    <row r="8" spans="2:17" ht="37.15" x14ac:dyDescent="0.6">
      <c r="B8" s="69" t="str">
        <f>INDIVIDUALI!B9</f>
        <v>REZULTĀTI</v>
      </c>
      <c r="C8" s="69"/>
      <c r="D8" s="69"/>
      <c r="E8" s="69"/>
      <c r="F8" s="1"/>
    </row>
    <row r="9" spans="2:17" ht="22.5" customHeight="1" x14ac:dyDescent="0.45">
      <c r="B9" s="66" t="str">
        <f>INDIVIDUALI!B10</f>
        <v>TRANŠEJU STENDS DUPLETI</v>
      </c>
      <c r="C9" s="67"/>
      <c r="D9" s="67"/>
      <c r="E9" s="67"/>
      <c r="F9" s="67"/>
    </row>
    <row r="10" spans="2:17" ht="23.25" customHeight="1" x14ac:dyDescent="0.25">
      <c r="B10" s="75" t="s">
        <v>8</v>
      </c>
      <c r="C10" s="75"/>
      <c r="D10" s="75"/>
      <c r="E10" s="75"/>
      <c r="F10" s="75"/>
    </row>
    <row r="11" spans="2:17" x14ac:dyDescent="0.25">
      <c r="B11" s="2"/>
      <c r="C11" s="2" t="s">
        <v>7</v>
      </c>
      <c r="D11" s="54" t="s">
        <v>43</v>
      </c>
      <c r="E11" s="68" t="s">
        <v>5</v>
      </c>
      <c r="F11" s="68"/>
      <c r="G11" s="68"/>
      <c r="H11" s="68"/>
      <c r="I11" s="68"/>
      <c r="J11" s="68"/>
    </row>
    <row r="12" spans="2:17" ht="15" customHeight="1" x14ac:dyDescent="0.25">
      <c r="B12" s="3" t="s">
        <v>2</v>
      </c>
      <c r="C12" s="3" t="s">
        <v>3</v>
      </c>
      <c r="D12" s="3" t="s">
        <v>4</v>
      </c>
      <c r="E12" s="37">
        <v>1</v>
      </c>
      <c r="F12" s="37">
        <v>2</v>
      </c>
      <c r="G12" s="37">
        <v>3</v>
      </c>
      <c r="H12" s="37">
        <v>4</v>
      </c>
      <c r="I12" s="37">
        <v>5</v>
      </c>
      <c r="J12" s="23" t="s">
        <v>0</v>
      </c>
    </row>
    <row r="13" spans="2:17" ht="36.75" customHeight="1" x14ac:dyDescent="0.25">
      <c r="B13" s="72" t="s">
        <v>53</v>
      </c>
      <c r="C13" s="40"/>
      <c r="D13" s="41" t="s">
        <v>38</v>
      </c>
      <c r="E13" s="40"/>
      <c r="F13" s="40"/>
      <c r="G13" s="40"/>
      <c r="H13" s="40"/>
      <c r="I13" s="40"/>
      <c r="J13" s="42">
        <f>SUM(J14:J17)</f>
        <v>166</v>
      </c>
    </row>
    <row r="14" spans="2:17" s="14" customFormat="1" ht="20.100000000000001" customHeight="1" x14ac:dyDescent="0.25">
      <c r="B14" s="73"/>
      <c r="C14" s="46">
        <v>10</v>
      </c>
      <c r="D14" s="26" t="str">
        <f>VLOOKUP($C14,INDIVIDUALI!$C$14:$I$33,2,FALSE)</f>
        <v>Einārs Lapiņš</v>
      </c>
      <c r="E14" s="38">
        <f>VLOOKUP($C14,INDIVIDUALI!$C$14:$I$33,3,FALSE)</f>
        <v>15</v>
      </c>
      <c r="F14" s="38">
        <f>VLOOKUP($C14,INDIVIDUALI!$C$14:$I$33,4,FALSE)</f>
        <v>20</v>
      </c>
      <c r="G14" s="38">
        <f>VLOOKUP($C14,INDIVIDUALI!$C$14:$I$33,5,FALSE)</f>
        <v>20</v>
      </c>
      <c r="H14" s="38">
        <f>VLOOKUP($C14,INDIVIDUALI!$C$14:$I$33,6,FALSE)</f>
        <v>20</v>
      </c>
      <c r="I14" s="38">
        <f>VLOOKUP($C14,INDIVIDUALI!$C$14:$I$33,7,FALSE)</f>
        <v>0</v>
      </c>
      <c r="J14" s="39">
        <f>SUM(E14:I14)</f>
        <v>75</v>
      </c>
    </row>
    <row r="15" spans="2:17" ht="20.100000000000001" customHeight="1" x14ac:dyDescent="0.25">
      <c r="B15" s="73"/>
      <c r="C15" s="44">
        <v>14</v>
      </c>
      <c r="D15" s="26" t="str">
        <f>VLOOKUP($C15,INDIVIDUALI!$C$14:$I$33,2,FALSE)</f>
        <v>Raitis Onužāns</v>
      </c>
      <c r="E15" s="38">
        <f>VLOOKUP($C15,INDIVIDUALI!$C$14:$I$33,3,FALSE)</f>
        <v>12</v>
      </c>
      <c r="F15" s="38">
        <f>VLOOKUP($C15,INDIVIDUALI!$C$14:$I$33,4,FALSE)</f>
        <v>16</v>
      </c>
      <c r="G15" s="38">
        <f>VLOOKUP($C15,INDIVIDUALI!$C$14:$I$33,5,FALSE)</f>
        <v>16</v>
      </c>
      <c r="H15" s="38">
        <f>VLOOKUP($C15,INDIVIDUALI!$C$14:$I$33,6,FALSE)</f>
        <v>15</v>
      </c>
      <c r="I15" s="38">
        <f>VLOOKUP($C15,INDIVIDUALI!$C$14:$I$33,7,FALSE)</f>
        <v>0</v>
      </c>
      <c r="J15" s="45">
        <f>SUM(E15:I15)</f>
        <v>59</v>
      </c>
    </row>
    <row r="16" spans="2:17" ht="20.100000000000001" customHeight="1" x14ac:dyDescent="0.25">
      <c r="B16" s="73"/>
      <c r="C16" s="46"/>
      <c r="D16" s="26"/>
      <c r="E16" s="38"/>
      <c r="F16" s="38"/>
      <c r="G16" s="38"/>
      <c r="H16" s="38"/>
      <c r="I16" s="38"/>
      <c r="J16" s="39"/>
    </row>
    <row r="17" spans="2:10" ht="20.100000000000001" customHeight="1" x14ac:dyDescent="0.25">
      <c r="B17" s="74"/>
      <c r="C17" s="44">
        <v>19</v>
      </c>
      <c r="D17" s="26" t="str">
        <f>VLOOKUP($C17,INDIVIDUALI!$C$14:$I$33,2,FALSE)</f>
        <v>Mārtiņš Turkopulis</v>
      </c>
      <c r="E17" s="38">
        <f>VLOOKUP($C17,INDIVIDUALI!$C$14:$I$33,3,FALSE)</f>
        <v>15</v>
      </c>
      <c r="F17" s="38">
        <f>VLOOKUP($C17,INDIVIDUALI!$C$14:$I$33,4,FALSE)</f>
        <v>13</v>
      </c>
      <c r="G17" s="38">
        <f>VLOOKUP($C17,INDIVIDUALI!$C$14:$I$33,5,FALSE)</f>
        <v>18</v>
      </c>
      <c r="H17" s="38">
        <f>VLOOKUP($C17,INDIVIDUALI!$C$14:$I$33,6,FALSE)</f>
        <v>18</v>
      </c>
      <c r="I17" s="38">
        <f>VLOOKUP($C17,INDIVIDUALI!$C$14:$I$33,7,FALSE)</f>
        <v>0</v>
      </c>
      <c r="J17" s="45">
        <f>SUM(E17:I17)/2</f>
        <v>32</v>
      </c>
    </row>
    <row r="18" spans="2:10" ht="37.5" customHeight="1" x14ac:dyDescent="0.25">
      <c r="B18" s="72" t="s">
        <v>52</v>
      </c>
      <c r="C18" s="40"/>
      <c r="D18" s="41" t="s">
        <v>39</v>
      </c>
      <c r="E18" s="40"/>
      <c r="F18" s="40"/>
      <c r="G18" s="40"/>
      <c r="H18" s="40"/>
      <c r="I18" s="40"/>
      <c r="J18" s="42">
        <f>SUM(J19:J22)</f>
        <v>167.5</v>
      </c>
    </row>
    <row r="19" spans="2:10" ht="20.100000000000001" customHeight="1" x14ac:dyDescent="0.25">
      <c r="B19" s="73"/>
      <c r="C19" s="43">
        <v>9</v>
      </c>
      <c r="D19" s="26" t="str">
        <f>VLOOKUP($C19,INDIVIDUALI!$C$14:$I$33,2,FALSE)</f>
        <v>Lauris Spārniņš</v>
      </c>
      <c r="E19" s="38">
        <f>VLOOKUP($C19,INDIVIDUALI!$C$14:$I$33,3,FALSE)</f>
        <v>14</v>
      </c>
      <c r="F19" s="38">
        <f>VLOOKUP($C19,INDIVIDUALI!$C$14:$I$33,4,FALSE)</f>
        <v>16</v>
      </c>
      <c r="G19" s="38">
        <f>VLOOKUP($C19,INDIVIDUALI!$C$14:$I$33,5,FALSE)</f>
        <v>15</v>
      </c>
      <c r="H19" s="38">
        <f>VLOOKUP($C19,INDIVIDUALI!$C$14:$I$33,6,FALSE)</f>
        <v>20</v>
      </c>
      <c r="I19" s="38">
        <f>VLOOKUP($C19,INDIVIDUALI!$C$14:$I$33,7,FALSE)</f>
        <v>0</v>
      </c>
      <c r="J19" s="39">
        <f>SUM(E19:I19)</f>
        <v>65</v>
      </c>
    </row>
    <row r="20" spans="2:10" ht="20.100000000000001" customHeight="1" x14ac:dyDescent="0.25">
      <c r="B20" s="73"/>
      <c r="C20" s="44">
        <v>8</v>
      </c>
      <c r="D20" s="26" t="str">
        <f>VLOOKUP($C20,INDIVIDUALI!$C$14:$I$33,2,FALSE)</f>
        <v>Dainis Upelnieks</v>
      </c>
      <c r="E20" s="38">
        <f>VLOOKUP($C20,INDIVIDUALI!$C$14:$I$33,3,FALSE)</f>
        <v>19</v>
      </c>
      <c r="F20" s="38">
        <f>VLOOKUP($C20,INDIVIDUALI!$C$14:$I$33,4,FALSE)</f>
        <v>13</v>
      </c>
      <c r="G20" s="38">
        <f>VLOOKUP($C20,INDIVIDUALI!$C$14:$I$33,5,FALSE)</f>
        <v>18</v>
      </c>
      <c r="H20" s="38">
        <f>VLOOKUP($C20,INDIVIDUALI!$C$14:$I$33,6,FALSE)</f>
        <v>18</v>
      </c>
      <c r="I20" s="38">
        <f>VLOOKUP($C20,INDIVIDUALI!$C$14:$I$33,7,FALSE)</f>
        <v>0</v>
      </c>
      <c r="J20" s="45">
        <f t="shared" ref="J20" si="0">SUM(E20:I20)</f>
        <v>68</v>
      </c>
    </row>
    <row r="21" spans="2:10" ht="20.100000000000001" customHeight="1" x14ac:dyDescent="0.25">
      <c r="B21" s="73"/>
      <c r="C21" s="43"/>
      <c r="D21" s="26"/>
      <c r="E21" s="38"/>
      <c r="F21" s="38"/>
      <c r="G21" s="38"/>
      <c r="H21" s="38"/>
      <c r="I21" s="38"/>
      <c r="J21" s="39"/>
    </row>
    <row r="22" spans="2:10" ht="20.100000000000001" customHeight="1" x14ac:dyDescent="0.25">
      <c r="B22" s="74"/>
      <c r="C22" s="44">
        <v>13</v>
      </c>
      <c r="D22" s="26" t="str">
        <f>VLOOKUP($C22,INDIVIDUALI!$C$14:$I$33,2,FALSE)</f>
        <v>Aleksandrs Andruškevičs</v>
      </c>
      <c r="E22" s="38">
        <f>VLOOKUP($C22,INDIVIDUALI!$C$14:$I$33,3,FALSE)</f>
        <v>15</v>
      </c>
      <c r="F22" s="38">
        <f>VLOOKUP($C22,INDIVIDUALI!$C$14:$I$33,4,FALSE)</f>
        <v>21</v>
      </c>
      <c r="G22" s="38">
        <f>VLOOKUP($C22,INDIVIDUALI!$C$14:$I$33,5,FALSE)</f>
        <v>19</v>
      </c>
      <c r="H22" s="38">
        <f>VLOOKUP($C22,INDIVIDUALI!$C$14:$I$33,6,FALSE)</f>
        <v>14</v>
      </c>
      <c r="I22" s="38">
        <f>VLOOKUP($C22,INDIVIDUALI!$C$14:$I$33,7,FALSE)</f>
        <v>0</v>
      </c>
      <c r="J22" s="45">
        <f>SUM(E22:I22)/2</f>
        <v>34.5</v>
      </c>
    </row>
    <row r="23" spans="2:10" ht="36.75" customHeight="1" x14ac:dyDescent="0.25">
      <c r="B23" s="72" t="s">
        <v>51</v>
      </c>
      <c r="C23" s="40"/>
      <c r="D23" s="41" t="s">
        <v>40</v>
      </c>
      <c r="E23" s="40"/>
      <c r="F23" s="40"/>
      <c r="G23" s="40"/>
      <c r="H23" s="40"/>
      <c r="I23" s="40"/>
      <c r="J23" s="42">
        <f>SUM(J24:J27)</f>
        <v>127</v>
      </c>
    </row>
    <row r="24" spans="2:10" s="14" customFormat="1" ht="20.100000000000001" customHeight="1" x14ac:dyDescent="0.25">
      <c r="B24" s="73"/>
      <c r="C24" s="46">
        <v>2</v>
      </c>
      <c r="D24" s="26" t="str">
        <f>VLOOKUP($C24,INDIVIDUALI!$C$14:$I$33,2,FALSE)</f>
        <v>Valdis Kalējs</v>
      </c>
      <c r="E24" s="38">
        <f>VLOOKUP($C24,INDIVIDUALI!$C$14:$I$33,3,FALSE)</f>
        <v>17</v>
      </c>
      <c r="F24" s="38">
        <f>VLOOKUP($C24,INDIVIDUALI!$C$14:$I$33,4,FALSE)</f>
        <v>14</v>
      </c>
      <c r="G24" s="38">
        <f>VLOOKUP($C24,INDIVIDUALI!$C$14:$I$33,5,FALSE)</f>
        <v>10</v>
      </c>
      <c r="H24" s="38">
        <f>VLOOKUP($C24,INDIVIDUALI!$C$14:$I$33,6,FALSE)</f>
        <v>15</v>
      </c>
      <c r="I24" s="38">
        <f>VLOOKUP($C24,INDIVIDUALI!$C$14:$I$33,7,FALSE)</f>
        <v>0</v>
      </c>
      <c r="J24" s="39">
        <f>SUM(E24:I24)</f>
        <v>56</v>
      </c>
    </row>
    <row r="25" spans="2:10" ht="20.100000000000001" customHeight="1" x14ac:dyDescent="0.25">
      <c r="B25" s="73"/>
      <c r="C25" s="44">
        <v>12</v>
      </c>
      <c r="D25" s="26" t="str">
        <f>VLOOKUP($C25,INDIVIDUALI!$C$14:$I$33,2,FALSE)</f>
        <v>Aleksandrs Lange</v>
      </c>
      <c r="E25" s="38">
        <f>VLOOKUP($C25,INDIVIDUALI!$C$14:$I$33,3,FALSE)</f>
        <v>15</v>
      </c>
      <c r="F25" s="38">
        <f>VLOOKUP($C25,INDIVIDUALI!$C$14:$I$33,4,FALSE)</f>
        <v>13</v>
      </c>
      <c r="G25" s="38">
        <f>VLOOKUP($C25,INDIVIDUALI!$C$14:$I$33,5,FALSE)</f>
        <v>12</v>
      </c>
      <c r="H25" s="38">
        <f>VLOOKUP($C25,INDIVIDUALI!$C$14:$I$33,6,FALSE)</f>
        <v>8</v>
      </c>
      <c r="I25" s="38">
        <f>VLOOKUP($C25,INDIVIDUALI!$C$14:$I$33,7,FALSE)</f>
        <v>0</v>
      </c>
      <c r="J25" s="45">
        <f>SUM(E25:I25)</f>
        <v>48</v>
      </c>
    </row>
    <row r="26" spans="2:10" ht="20.100000000000001" customHeight="1" x14ac:dyDescent="0.25">
      <c r="B26" s="73"/>
      <c r="C26" s="46"/>
      <c r="D26" s="26"/>
      <c r="E26" s="38"/>
      <c r="F26" s="38"/>
      <c r="G26" s="38"/>
      <c r="H26" s="38"/>
      <c r="I26" s="38"/>
      <c r="J26" s="39"/>
    </row>
    <row r="27" spans="2:10" ht="20.100000000000001" customHeight="1" x14ac:dyDescent="0.25">
      <c r="B27" s="74"/>
      <c r="C27" s="44">
        <v>7</v>
      </c>
      <c r="D27" s="26" t="str">
        <f>VLOOKUP($C27,INDIVIDUALI!$C$14:$I$33,2,FALSE)</f>
        <v>Mārtiņš Freimanis J</v>
      </c>
      <c r="E27" s="38">
        <f>VLOOKUP($C27,INDIVIDUALI!$C$14:$I$33,3,FALSE)</f>
        <v>5</v>
      </c>
      <c r="F27" s="38">
        <f>VLOOKUP($C27,INDIVIDUALI!$C$14:$I$33,4,FALSE)</f>
        <v>7</v>
      </c>
      <c r="G27" s="38">
        <f>VLOOKUP($C27,INDIVIDUALI!$C$14:$I$33,5,FALSE)</f>
        <v>4</v>
      </c>
      <c r="H27" s="38">
        <f>VLOOKUP($C27,INDIVIDUALI!$C$14:$I$33,6,FALSE)</f>
        <v>7</v>
      </c>
      <c r="I27" s="38">
        <f>VLOOKUP($C27,INDIVIDUALI!$C$14:$I$33,7,FALSE)</f>
        <v>0</v>
      </c>
      <c r="J27" s="45">
        <f>SUM(E27:I27)</f>
        <v>23</v>
      </c>
    </row>
    <row r="28" spans="2:10" ht="37.5" customHeight="1" x14ac:dyDescent="0.25">
      <c r="B28" s="72" t="s">
        <v>50</v>
      </c>
      <c r="C28" s="40"/>
      <c r="D28" s="41" t="s">
        <v>41</v>
      </c>
      <c r="E28" s="40"/>
      <c r="F28" s="40"/>
      <c r="G28" s="40"/>
      <c r="H28" s="40"/>
      <c r="I28" s="40"/>
      <c r="J28" s="42">
        <f>SUM(J29:J32)</f>
        <v>145</v>
      </c>
    </row>
    <row r="29" spans="2:10" ht="20.100000000000001" customHeight="1" x14ac:dyDescent="0.25">
      <c r="B29" s="73"/>
      <c r="C29" s="43">
        <v>16</v>
      </c>
      <c r="D29" s="26" t="str">
        <f>VLOOKUP($C29,INDIVIDUALI!$C$14:$I$33,2,FALSE)</f>
        <v>Kaspars Lange</v>
      </c>
      <c r="E29" s="38">
        <f>VLOOKUP($C29,INDIVIDUALI!$C$14:$I$33,3,FALSE)</f>
        <v>14</v>
      </c>
      <c r="F29" s="38">
        <f>VLOOKUP($C29,INDIVIDUALI!$C$14:$I$33,4,FALSE)</f>
        <v>14</v>
      </c>
      <c r="G29" s="38">
        <f>VLOOKUP($C29,INDIVIDUALI!$C$14:$I$33,5,FALSE)</f>
        <v>13</v>
      </c>
      <c r="H29" s="38">
        <f>VLOOKUP($C29,INDIVIDUALI!$C$14:$I$33,6,FALSE)</f>
        <v>15</v>
      </c>
      <c r="I29" s="38">
        <f>VLOOKUP($C29,INDIVIDUALI!$C$14:$I$33,7,FALSE)</f>
        <v>0</v>
      </c>
      <c r="J29" s="39">
        <f>SUM(E29:I29)</f>
        <v>56</v>
      </c>
    </row>
    <row r="30" spans="2:10" ht="20.100000000000001" customHeight="1" x14ac:dyDescent="0.25">
      <c r="B30" s="73"/>
      <c r="C30" s="44">
        <v>11</v>
      </c>
      <c r="D30" s="26" t="str">
        <f>VLOOKUP($C30,INDIVIDUALI!$C$14:$I$33,2,FALSE)</f>
        <v>Normunds Kļaviņš</v>
      </c>
      <c r="E30" s="38">
        <f>VLOOKUP($C30,INDIVIDUALI!$C$14:$I$33,3,FALSE)</f>
        <v>13</v>
      </c>
      <c r="F30" s="38">
        <f>VLOOKUP($C30,INDIVIDUALI!$C$14:$I$33,4,FALSE)</f>
        <v>14</v>
      </c>
      <c r="G30" s="38">
        <f>VLOOKUP($C30,INDIVIDUALI!$C$14:$I$33,5,FALSE)</f>
        <v>15</v>
      </c>
      <c r="H30" s="38">
        <f>VLOOKUP($C30,INDIVIDUALI!$C$14:$I$33,6,FALSE)</f>
        <v>8</v>
      </c>
      <c r="I30" s="38">
        <f>VLOOKUP($C30,INDIVIDUALI!$C$14:$I$33,7,FALSE)</f>
        <v>0</v>
      </c>
      <c r="J30" s="45">
        <f t="shared" ref="J30" si="1">SUM(E30:I30)</f>
        <v>50</v>
      </c>
    </row>
    <row r="31" spans="2:10" ht="20.100000000000001" customHeight="1" x14ac:dyDescent="0.25">
      <c r="B31" s="73"/>
      <c r="C31" s="43"/>
      <c r="D31" s="26"/>
      <c r="E31" s="38"/>
      <c r="F31" s="38"/>
      <c r="G31" s="38"/>
      <c r="H31" s="38"/>
      <c r="I31" s="38"/>
      <c r="J31" s="39"/>
    </row>
    <row r="32" spans="2:10" ht="20.100000000000001" customHeight="1" x14ac:dyDescent="0.25">
      <c r="B32" s="74"/>
      <c r="C32" s="44">
        <v>4</v>
      </c>
      <c r="D32" s="26" t="str">
        <f>VLOOKUP($C32,INDIVIDUALI!$C$14:$I$33,2,FALSE)</f>
        <v>Leons Kļaviņš J</v>
      </c>
      <c r="E32" s="38">
        <f>VLOOKUP($C32,INDIVIDUALI!$C$14:$I$33,3,FALSE)</f>
        <v>8</v>
      </c>
      <c r="F32" s="38">
        <f>VLOOKUP($C32,INDIVIDUALI!$C$14:$I$33,4,FALSE)</f>
        <v>9</v>
      </c>
      <c r="G32" s="38">
        <f>VLOOKUP($C32,INDIVIDUALI!$C$14:$I$33,5,FALSE)</f>
        <v>13</v>
      </c>
      <c r="H32" s="38">
        <f>VLOOKUP($C32,INDIVIDUALI!$C$14:$I$33,6,FALSE)</f>
        <v>9</v>
      </c>
      <c r="I32" s="38">
        <f>VLOOKUP($C32,INDIVIDUALI!$C$14:$I$33,7,FALSE)</f>
        <v>0</v>
      </c>
      <c r="J32" s="45">
        <f>SUM(E32:I32)</f>
        <v>39</v>
      </c>
    </row>
    <row r="33" spans="2:10" ht="37.5" customHeight="1" x14ac:dyDescent="0.25">
      <c r="B33" s="72" t="s">
        <v>45</v>
      </c>
      <c r="C33" s="40"/>
      <c r="D33" s="41" t="s">
        <v>17</v>
      </c>
      <c r="E33" s="40"/>
      <c r="F33" s="40"/>
      <c r="G33" s="40"/>
      <c r="H33" s="40"/>
      <c r="I33" s="40"/>
      <c r="J33" s="42">
        <f>SUM(J34:J37)</f>
        <v>178</v>
      </c>
    </row>
    <row r="34" spans="2:10" ht="20.100000000000001" customHeight="1" x14ac:dyDescent="0.25">
      <c r="B34" s="73"/>
      <c r="C34" s="43">
        <v>1</v>
      </c>
      <c r="D34" s="26" t="str">
        <f>VLOOKUP($C34,INDIVIDUALI!$C$14:$I$33,2,FALSE)</f>
        <v>Tālis Jurgenovskis</v>
      </c>
      <c r="E34" s="38">
        <f>VLOOKUP($C34,INDIVIDUALI!$C$14:$I$33,3,FALSE)</f>
        <v>16</v>
      </c>
      <c r="F34" s="38">
        <f>VLOOKUP($C34,INDIVIDUALI!$C$14:$I$33,4,FALSE)</f>
        <v>21</v>
      </c>
      <c r="G34" s="38">
        <f>VLOOKUP($C34,INDIVIDUALI!$C$14:$I$33,5,FALSE)</f>
        <v>20</v>
      </c>
      <c r="H34" s="38">
        <f>VLOOKUP($C34,INDIVIDUALI!$C$14:$I$33,6,FALSE)</f>
        <v>16</v>
      </c>
      <c r="I34" s="38">
        <f>VLOOKUP($C34,INDIVIDUALI!$C$14:$I$33,7,FALSE)</f>
        <v>0</v>
      </c>
      <c r="J34" s="39">
        <f>SUM(E34:I34)</f>
        <v>73</v>
      </c>
    </row>
    <row r="35" spans="2:10" ht="20.100000000000001" customHeight="1" x14ac:dyDescent="0.25">
      <c r="B35" s="73"/>
      <c r="C35" s="44">
        <v>5</v>
      </c>
      <c r="D35" s="26" t="str">
        <f>VLOOKUP($C35,INDIVIDUALI!$C$14:$I$33,2,FALSE)</f>
        <v>Raimonds Gusts</v>
      </c>
      <c r="E35" s="38">
        <f>VLOOKUP($C35,INDIVIDUALI!$C$14:$I$33,3,FALSE)</f>
        <v>18</v>
      </c>
      <c r="F35" s="38">
        <f>VLOOKUP($C35,INDIVIDUALI!$C$14:$I$33,4,FALSE)</f>
        <v>14</v>
      </c>
      <c r="G35" s="38">
        <f>VLOOKUP($C35,INDIVIDUALI!$C$14:$I$33,5,FALSE)</f>
        <v>13</v>
      </c>
      <c r="H35" s="38">
        <f>VLOOKUP($C35,INDIVIDUALI!$C$14:$I$33,6,FALSE)</f>
        <v>11</v>
      </c>
      <c r="I35" s="38">
        <f>VLOOKUP($C35,INDIVIDUALI!$C$14:$I$33,7,FALSE)</f>
        <v>0</v>
      </c>
      <c r="J35" s="45">
        <f t="shared" ref="J35" si="2">SUM(E35:I35)</f>
        <v>56</v>
      </c>
    </row>
    <row r="36" spans="2:10" ht="20.100000000000001" customHeight="1" x14ac:dyDescent="0.25">
      <c r="B36" s="73"/>
      <c r="C36" s="43"/>
      <c r="D36" s="26"/>
      <c r="E36" s="38"/>
      <c r="F36" s="38"/>
      <c r="G36" s="38"/>
      <c r="H36" s="38"/>
      <c r="I36" s="38"/>
      <c r="J36" s="39"/>
    </row>
    <row r="37" spans="2:10" ht="20.100000000000001" customHeight="1" x14ac:dyDescent="0.25">
      <c r="B37" s="74"/>
      <c r="C37" s="44">
        <v>3</v>
      </c>
      <c r="D37" s="26" t="str">
        <f>VLOOKUP($C37,INDIVIDUALI!$C$14:$I$33,2,FALSE)</f>
        <v>Kārlis Jurgenovskis J</v>
      </c>
      <c r="E37" s="38">
        <f>VLOOKUP($C37,INDIVIDUALI!$C$14:$I$33,3,FALSE)</f>
        <v>13</v>
      </c>
      <c r="F37" s="38">
        <f>VLOOKUP($C37,INDIVIDUALI!$C$14:$I$33,4,FALSE)</f>
        <v>9</v>
      </c>
      <c r="G37" s="38">
        <f>VLOOKUP($C37,INDIVIDUALI!$C$14:$I$33,5,FALSE)</f>
        <v>13</v>
      </c>
      <c r="H37" s="38">
        <f>VLOOKUP($C37,INDIVIDUALI!$C$14:$I$33,6,FALSE)</f>
        <v>14</v>
      </c>
      <c r="I37" s="38">
        <f>VLOOKUP($C37,INDIVIDUALI!$C$14:$I$33,7,FALSE)</f>
        <v>0</v>
      </c>
      <c r="J37" s="45">
        <f>SUM(E37:I37)</f>
        <v>49</v>
      </c>
    </row>
    <row r="38" spans="2:10" ht="15.75" x14ac:dyDescent="0.25">
      <c r="F38" s="9"/>
      <c r="G38" s="9"/>
      <c r="H38" s="9"/>
      <c r="I38" s="9"/>
      <c r="J38" s="9"/>
    </row>
    <row r="39" spans="2:10" ht="15.75" x14ac:dyDescent="0.25">
      <c r="D39" s="33" t="str">
        <f>INDIVIDUALI!D35</f>
        <v xml:space="preserve">Galvenais tiesnesis: </v>
      </c>
      <c r="E39" s="9" t="str">
        <f>INDIVIDUALI!E35</f>
        <v>Gunārs Freimanis</v>
      </c>
      <c r="F39" s="9"/>
      <c r="G39" s="9"/>
      <c r="H39" s="9"/>
      <c r="I39" s="9"/>
      <c r="J39" s="9"/>
    </row>
    <row r="40" spans="2:10" x14ac:dyDescent="0.25">
      <c r="D40" s="33"/>
    </row>
    <row r="41" spans="2:10" ht="15.75" x14ac:dyDescent="0.25">
      <c r="D41" s="33" t="str">
        <f>INDIVIDUALI!D37</f>
        <v>Laukuma tiesnesis:</v>
      </c>
      <c r="E41" s="9" t="str">
        <f>INDIVIDUALI!E37</f>
        <v>Jānis Morozovs</v>
      </c>
    </row>
    <row r="42" spans="2:10" ht="15.75" x14ac:dyDescent="0.25">
      <c r="D42" s="33"/>
      <c r="E42" s="9" t="str">
        <f>INDIVIDUALI!E38</f>
        <v>Normunds Kļaviņš</v>
      </c>
    </row>
    <row r="43" spans="2:10" x14ac:dyDescent="0.25">
      <c r="D43" s="33"/>
    </row>
    <row r="44" spans="2:10" x14ac:dyDescent="0.25">
      <c r="D44" s="33"/>
    </row>
    <row r="45" spans="2:10" ht="15.75" x14ac:dyDescent="0.25">
      <c r="D45" s="33" t="str">
        <f>INDIVIDUALI!D41</f>
        <v>Sacensību sekretārs:</v>
      </c>
      <c r="E45" s="9" t="str">
        <f>INDIVIDUALI!E41</f>
        <v xml:space="preserve"> Andis Freimanis</v>
      </c>
    </row>
  </sheetData>
  <autoFilter ref="B12:J12">
    <sortState ref="B12:K29">
      <sortCondition ref="C11"/>
    </sortState>
  </autoFilter>
  <mergeCells count="14">
    <mergeCell ref="B9:F9"/>
    <mergeCell ref="E11:J11"/>
    <mergeCell ref="B10:F10"/>
    <mergeCell ref="B8:E8"/>
    <mergeCell ref="P2:Q2"/>
    <mergeCell ref="P3:Q3"/>
    <mergeCell ref="P5:Q5"/>
    <mergeCell ref="P6:Q6"/>
    <mergeCell ref="P4:Q4"/>
    <mergeCell ref="B13:B17"/>
    <mergeCell ref="B18:B22"/>
    <mergeCell ref="B23:B27"/>
    <mergeCell ref="B28:B32"/>
    <mergeCell ref="B33:B37"/>
  </mergeCells>
  <printOptions horizontalCentered="1"/>
  <pageMargins left="0.70866141732283472" right="0.70866141732283472" top="0.74803149606299213" bottom="0.74803149606299213" header="0" footer="0.31496062992125984"/>
  <pageSetup paperSize="9" scale="90" orientation="portrait" r:id="rId1"/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INDIVIDUALI</vt:lpstr>
      <vt:lpstr>JUNIORI</vt:lpstr>
      <vt:lpstr>KOMANDAS</vt:lpstr>
      <vt:lpstr>INDIVIDUALI!Print_Area</vt:lpstr>
      <vt:lpstr>JUNIORI!Print_Area</vt:lpstr>
      <vt:lpstr>KOMANDAS!Print_Area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Dāvis Freimanis</dc:creator>
  <cp:lastModifiedBy>Dainis</cp:lastModifiedBy>
  <cp:lastPrinted>2020-10-04T11:29:41Z</cp:lastPrinted>
  <dcterms:created xsi:type="dcterms:W3CDTF">2016-07-17T20:06:56Z</dcterms:created>
  <dcterms:modified xsi:type="dcterms:W3CDTF">2020-10-13T09:12:02Z</dcterms:modified>
</cp:coreProperties>
</file>